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Ồ SƠ TỨ MỸ\2026\CÔNG KHAI TÀI CHÍNH\QUÝ 3\"/>
    </mc:Choice>
  </mc:AlternateContent>
  <xr:revisionPtr revIDLastSave="0" documentId="13_ncr:1_{FF691624-412F-4E7D-B76F-CC6E7273BF29}" xr6:coauthVersionLast="47" xr6:coauthVersionMax="47" xr10:uidLastSave="{00000000-0000-0000-0000-000000000000}"/>
  <bookViews>
    <workbookView xWindow="-98" yWindow="-98" windowWidth="21795" windowHeight="13875" activeTab="1" xr2:uid="{00000000-000D-0000-FFFF-FFFF00000000}"/>
  </bookViews>
  <sheets>
    <sheet name="Cân đối" sheetId="1" r:id="rId1"/>
    <sheet name="Thu" sheetId="2" r:id="rId2"/>
    <sheet name="Ch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3" l="1"/>
  <c r="H15" i="3"/>
  <c r="H16" i="3"/>
  <c r="H17" i="3"/>
  <c r="H18" i="3"/>
  <c r="H19" i="3"/>
  <c r="H20" i="3"/>
  <c r="H21" i="3"/>
  <c r="H22" i="3"/>
  <c r="H23" i="3"/>
  <c r="H24" i="3"/>
  <c r="H25" i="3"/>
  <c r="H27" i="3"/>
  <c r="H13" i="3"/>
  <c r="J11" i="3"/>
  <c r="I11" i="3"/>
  <c r="H11" i="3" l="1"/>
  <c r="F11" i="2" l="1"/>
  <c r="F19" i="2"/>
  <c r="H41" i="2"/>
  <c r="H45" i="2"/>
  <c r="H44" i="2"/>
  <c r="H43" i="2" s="1"/>
  <c r="F43" i="2"/>
  <c r="H12" i="2"/>
  <c r="F12" i="2"/>
  <c r="H27" i="2"/>
  <c r="H19" i="2" s="1"/>
  <c r="H14" i="2"/>
  <c r="G13" i="1"/>
  <c r="F13" i="1"/>
  <c r="F21" i="1"/>
  <c r="H11" i="2" l="1"/>
  <c r="K12" i="2"/>
  <c r="M13" i="3"/>
  <c r="N13" i="3"/>
  <c r="N14" i="3"/>
  <c r="M15" i="3"/>
  <c r="N16" i="3"/>
  <c r="N17" i="3"/>
  <c r="N18" i="3"/>
  <c r="N19" i="3"/>
  <c r="M20" i="3"/>
  <c r="L21" i="3"/>
  <c r="M21" i="3"/>
  <c r="N21" i="3"/>
  <c r="N22" i="3"/>
  <c r="L23" i="3"/>
  <c r="M23" i="3"/>
  <c r="N23" i="3"/>
  <c r="M24" i="3"/>
  <c r="N24" i="3"/>
  <c r="F21" i="3"/>
  <c r="D21" i="3" s="1"/>
  <c r="F11" i="3"/>
  <c r="M11" i="3" s="1"/>
  <c r="D13" i="3"/>
  <c r="L13" i="3" s="1"/>
  <c r="G11" i="3"/>
  <c r="N11" i="3" s="1"/>
  <c r="D14" i="3"/>
  <c r="L14" i="3" s="1"/>
  <c r="D16" i="3"/>
  <c r="L16" i="3" s="1"/>
  <c r="D17" i="3"/>
  <c r="L17" i="3" s="1"/>
  <c r="D18" i="3"/>
  <c r="L18" i="3" s="1"/>
  <c r="D19" i="3"/>
  <c r="L19" i="3" s="1"/>
  <c r="D22" i="3"/>
  <c r="L22" i="3" s="1"/>
  <c r="D23" i="3"/>
  <c r="D24" i="3"/>
  <c r="L24" i="3" s="1"/>
  <c r="D25" i="3"/>
  <c r="D26" i="3"/>
  <c r="G20" i="3"/>
  <c r="D20" i="3" s="1"/>
  <c r="L20" i="3" s="1"/>
  <c r="G15" i="3"/>
  <c r="N15" i="3" s="1"/>
  <c r="J12" i="2"/>
  <c r="J13" i="2"/>
  <c r="K13" i="2"/>
  <c r="J14" i="2"/>
  <c r="K14" i="2"/>
  <c r="J19" i="2"/>
  <c r="K19" i="2"/>
  <c r="J23" i="2"/>
  <c r="K23" i="2"/>
  <c r="J24" i="2"/>
  <c r="K24" i="2"/>
  <c r="J26" i="2"/>
  <c r="K26" i="2"/>
  <c r="J28" i="2"/>
  <c r="K28" i="2"/>
  <c r="J29" i="2"/>
  <c r="K29" i="2"/>
  <c r="J31" i="2"/>
  <c r="K31" i="2"/>
  <c r="J44" i="2"/>
  <c r="K44" i="2"/>
  <c r="D45" i="2"/>
  <c r="D43" i="2" s="1"/>
  <c r="G14" i="1"/>
  <c r="G15" i="1"/>
  <c r="G17" i="1"/>
  <c r="G22" i="1"/>
  <c r="G25" i="1"/>
  <c r="F16" i="1"/>
  <c r="E23" i="1"/>
  <c r="G23" i="1" s="1"/>
  <c r="E18" i="1"/>
  <c r="E16" i="1" s="1"/>
  <c r="E13" i="1" s="1"/>
  <c r="D15" i="3" l="1"/>
  <c r="L15" i="3" s="1"/>
  <c r="N20" i="3"/>
  <c r="G18" i="1"/>
  <c r="D11" i="3"/>
  <c r="L11" i="3" s="1"/>
  <c r="G16" i="1"/>
  <c r="J43" i="2"/>
  <c r="D11" i="2"/>
  <c r="J11" i="2" s="1"/>
  <c r="E45" i="2"/>
  <c r="E43" i="2" s="1"/>
  <c r="E11" i="2" s="1"/>
  <c r="K11" i="2" s="1"/>
  <c r="E21" i="1"/>
  <c r="G21" i="1" s="1"/>
  <c r="K43" i="2" l="1"/>
</calcChain>
</file>

<file path=xl/sharedStrings.xml><?xml version="1.0" encoding="utf-8"?>
<sst xmlns="http://schemas.openxmlformats.org/spreadsheetml/2006/main" count="167" uniqueCount="111">
  <si>
    <r>
      <rPr>
        <b/>
        <sz val="10"/>
        <color rgb="FF000000"/>
        <rFont val="Times New Roman"/>
        <family val="1"/>
      </rPr>
      <t xml:space="preserve">UBND </t>
    </r>
    <r>
      <rPr>
        <b/>
        <sz val="10"/>
        <color rgb="FF000000"/>
        <rFont val="Times New Roman"/>
        <family val="1"/>
      </rPr>
      <t>Xã Tứ Mỹ</t>
    </r>
  </si>
  <si>
    <r>
      <rPr>
        <sz val="10"/>
        <color rgb="FF000000"/>
        <rFont val="Times New Roman"/>
        <family val="1"/>
      </rPr>
      <t xml:space="preserve">Đơn vị : </t>
    </r>
    <r>
      <rPr>
        <sz val="10"/>
        <color rgb="FF000000"/>
        <rFont val="Times New Roman"/>
        <family val="1"/>
      </rPr>
      <t xml:space="preserve"> Đồng</t>
    </r>
  </si>
  <si>
    <t>STT</t>
  </si>
  <si>
    <t>NỘI DUNG</t>
  </si>
  <si>
    <t xml:space="preserve">Dự toán </t>
  </si>
  <si>
    <t xml:space="preserve">Ước thực hiện </t>
  </si>
  <si>
    <t>So sánh (%)</t>
  </si>
  <si>
    <t>A</t>
  </si>
  <si>
    <t>B</t>
  </si>
  <si>
    <t>1</t>
  </si>
  <si>
    <t>2</t>
  </si>
  <si>
    <t>3=2/1</t>
  </si>
  <si>
    <t>TỔNG SỐ THU</t>
  </si>
  <si>
    <t>Các khoản thu xã hưởng 100%</t>
  </si>
  <si>
    <t xml:space="preserve">Các khoản thu phân chia theo tỷ lệ </t>
  </si>
  <si>
    <t>3</t>
  </si>
  <si>
    <t xml:space="preserve">Thu bổ sung </t>
  </si>
  <si>
    <t>-</t>
  </si>
  <si>
    <t>Bổ sung cân đối</t>
  </si>
  <si>
    <t>Bổ sung có mục tiêu</t>
  </si>
  <si>
    <t>4</t>
  </si>
  <si>
    <t>Thu chuyển nguồn</t>
  </si>
  <si>
    <t/>
  </si>
  <si>
    <t>TỔNG SỐ CHI</t>
  </si>
  <si>
    <t>Chi đầu tư phát triển</t>
  </si>
  <si>
    <t>Chi thường xuyên theo lĩnh vực</t>
  </si>
  <si>
    <t>Dự phòng</t>
  </si>
  <si>
    <t xml:space="preserve">Ước thực hiên </t>
  </si>
  <si>
    <t>THU NSNN</t>
  </si>
  <si>
    <t>THU NSX</t>
  </si>
  <si>
    <t>5=3/1</t>
  </si>
  <si>
    <t>6=4/2</t>
  </si>
  <si>
    <t xml:space="preserve">TỔNG THU  </t>
  </si>
  <si>
    <t>I</t>
  </si>
  <si>
    <t>Các khoản thu hưởng 100%</t>
  </si>
  <si>
    <t>Các loại phí, lệ phí</t>
  </si>
  <si>
    <t xml:space="preserve">Thu từ quỹ đất công ích và thu hoa lợi công sản khác </t>
  </si>
  <si>
    <t>Thu tiền phạt</t>
  </si>
  <si>
    <t xml:space="preserve">Thu tịch thu </t>
  </si>
  <si>
    <t>Thu tiền cho thuê và bán nhà ở thuộc sở hữu nhà nước</t>
  </si>
  <si>
    <t>Thu khác còn lại</t>
  </si>
  <si>
    <t>II</t>
  </si>
  <si>
    <t>Các khoản thu thu phân chia theo tỉ lệ %</t>
  </si>
  <si>
    <t xml:space="preserve">Thu từ khu vực doanh nghiệp do Nhà nước giữ vai trò chủ đạo Trung ương quản lý </t>
  </si>
  <si>
    <t>Thu từ khu vực doanh nghiệp do Nhà nước giữ vai trò chủ đạo địa phương quản lý</t>
  </si>
  <si>
    <t>Thu từ khu vực doanh nghiệp có vốn đầu tư nước ngoài</t>
  </si>
  <si>
    <t>Thu từ khu vực kinh tế ngoài quốc doanh</t>
  </si>
  <si>
    <t>Thuế thu nhập cá nhân</t>
  </si>
  <si>
    <t>0</t>
  </si>
  <si>
    <t>Thuế bảo vệ môi trường do cơ quan thuế thực hiện</t>
  </si>
  <si>
    <t>Lệ phí trước bạ</t>
  </si>
  <si>
    <t>Thuế sử dụng đất phi nông nghiệp</t>
  </si>
  <si>
    <t xml:space="preserve">Thu tiền cho thuê đất, thuê mặt nước </t>
  </si>
  <si>
    <t>Thu tiền sử dụng đất</t>
  </si>
  <si>
    <t>Thu từ hoạt động xổ số kiến thiết</t>
  </si>
  <si>
    <t>Thu tiền cấp quyền khai thác khoáng sản, vùng trời, vùng biển</t>
  </si>
  <si>
    <t>Thu chênh lệch tỷ giá ngoại tệ</t>
  </si>
  <si>
    <t>Thuế sử dụng đất nông nghiệp</t>
  </si>
  <si>
    <t>Thu hồi các khoản chi năm trước</t>
  </si>
  <si>
    <t>Thu tiền bán hàng hóa, vật tư dự trữ</t>
  </si>
  <si>
    <t>Thu tiền cho thuê, bán tài sản khác</t>
  </si>
  <si>
    <t>Lãi thu từ các khoản tham gia góp vốn của nhà nước</t>
  </si>
  <si>
    <t>Thu hồi vốn, lợi nhuận, lợi nhuận sau thuế, chênh lệch thu chi của NHNN</t>
  </si>
  <si>
    <t>III</t>
  </si>
  <si>
    <t>Thu Viện trợ</t>
  </si>
  <si>
    <t>D</t>
  </si>
  <si>
    <t>E</t>
  </si>
  <si>
    <t>Thu kết dư ngân sách</t>
  </si>
  <si>
    <t>Thu bổ sung từ ngân sách cấp trên</t>
  </si>
  <si>
    <r>
      <rPr>
        <sz val="10"/>
        <color rgb="FF000000"/>
        <rFont val="Times New Roman"/>
        <family val="1"/>
      </rPr>
      <t xml:space="preserve">Đơn vị: </t>
    </r>
    <r>
      <rPr>
        <sz val="10"/>
        <color rgb="FF000000"/>
        <rFont val="Times New Roman"/>
        <family val="1"/>
      </rPr>
      <t xml:space="preserve"> Đồng</t>
    </r>
  </si>
  <si>
    <t>Ước thực hiện</t>
  </si>
  <si>
    <t>TỔNG SỐ</t>
  </si>
  <si>
    <t>XDCB</t>
  </si>
  <si>
    <t>TX</t>
  </si>
  <si>
    <t>5</t>
  </si>
  <si>
    <t>6</t>
  </si>
  <si>
    <t>7=4/1</t>
  </si>
  <si>
    <t>8=5/2</t>
  </si>
  <si>
    <t>9=6/3</t>
  </si>
  <si>
    <t>TỔNG CHI</t>
  </si>
  <si>
    <t>Trong đó</t>
  </si>
  <si>
    <t>Chi giáo dục</t>
  </si>
  <si>
    <t xml:space="preserve"> Chi ứng dụng, chuyển giao công nghệ</t>
  </si>
  <si>
    <t>Chi y tế</t>
  </si>
  <si>
    <t>Chi văn hóa, thông tin</t>
  </si>
  <si>
    <t>Chi phát thanh, truyền thanh</t>
  </si>
  <si>
    <t>Chi thể dục thể thao</t>
  </si>
  <si>
    <t>7</t>
  </si>
  <si>
    <t>Chi bảo vệ môi trường</t>
  </si>
  <si>
    <t>8</t>
  </si>
  <si>
    <t>Chi các hoạt động kinh tế</t>
  </si>
  <si>
    <t>9</t>
  </si>
  <si>
    <t xml:space="preserve"> Chi hoạt động của cơ quan quản lý Nhà nước, Đảng, đoàn thể</t>
  </si>
  <si>
    <t>10</t>
  </si>
  <si>
    <t>Chi cho công tác xã hội</t>
  </si>
  <si>
    <t>11</t>
  </si>
  <si>
    <t>Chi quốc phòng</t>
  </si>
  <si>
    <t>12</t>
  </si>
  <si>
    <t>Chi an ninh</t>
  </si>
  <si>
    <t>13</t>
  </si>
  <si>
    <t>Chi các lĩnh vực khác theo quy định của pháp luật</t>
  </si>
  <si>
    <t>C</t>
  </si>
  <si>
    <t>Dự phòng ngân sách</t>
  </si>
  <si>
    <t>Đơn vị :  Đồng</t>
  </si>
  <si>
    <t>UBND Xã Tứ Mỹ</t>
  </si>
  <si>
    <r>
      <t xml:space="preserve">CÂN ĐỐI NGÂN SÁCH XÃ QUÝ 3 NĂM 2026
</t>
    </r>
    <r>
      <rPr>
        <i/>
        <sz val="14"/>
        <color rgb="FF000000"/>
        <rFont val="Times New Roman"/>
        <family val="1"/>
      </rPr>
      <t xml:space="preserve">
</t>
    </r>
  </si>
  <si>
    <t>Chi nộp ngân sách cấp trên</t>
  </si>
  <si>
    <r>
      <t xml:space="preserve">ƯỚC THỰC HIỆN THU NGÂN SÁCH XÃ </t>
    </r>
    <r>
      <rPr>
        <b/>
        <sz val="12"/>
        <color rgb="FF000000"/>
        <rFont val="Times New Roman"/>
        <family val="1"/>
      </rPr>
      <t xml:space="preserve">QUÝ 3 NĂM 2026
</t>
    </r>
  </si>
  <si>
    <t>F</t>
  </si>
  <si>
    <t>Thu từ ngân sách cấp dưới nộp lên</t>
  </si>
  <si>
    <r>
      <t xml:space="preserve">ƯỚC THỰC HIỆN CHI NGÂN SÁCH XÃ </t>
    </r>
    <r>
      <rPr>
        <b/>
        <sz val="12"/>
        <color rgb="FF000000"/>
        <rFont val="Times New Roman"/>
        <family val="1"/>
      </rPr>
      <t xml:space="preserve">QUÝ 3 NĂM 2026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</si>
</sst>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A]#,###"/>
    <numFmt numFmtId="165" formatCode="[$-1042A]#,###.000"/>
  </numFmts>
  <fonts count="2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0"/>
      <color rgb="FF000000"/>
      <name val="Arial"/>
      <family val="2"/>
    </font>
    <font>
      <i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1"/>
      <name val="Calibri"/>
      <family val="2"/>
    </font>
    <font>
      <b/>
      <sz val="8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i/>
      <sz val="14"/>
      <color rgb="FF000000"/>
      <name val="Times New Roman"/>
      <family val="1"/>
    </font>
    <font>
      <sz val="14"/>
      <name val="Calibri"/>
      <family val="2"/>
    </font>
    <font>
      <sz val="12"/>
      <name val="Calibri"/>
      <family val="2"/>
    </font>
    <font>
      <b/>
      <sz val="13"/>
      <color rgb="FF000000"/>
      <name val="Times New Roman"/>
      <family val="1"/>
    </font>
    <font>
      <sz val="13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1" fillId="0" borderId="0" xfId="0" applyFont="1"/>
    <xf numFmtId="0" fontId="2" fillId="0" borderId="3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164" fontId="6" fillId="0" borderId="1" xfId="0" applyNumberFormat="1" applyFont="1" applyBorder="1" applyAlignment="1">
      <alignment horizontal="right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2" fillId="0" borderId="5" xfId="0" applyFont="1" applyBorder="1" applyAlignment="1">
      <alignment horizontal="center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horizontal="center" wrapText="1" readingOrder="1"/>
    </xf>
    <xf numFmtId="0" fontId="7" fillId="0" borderId="3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4" fontId="8" fillId="0" borderId="1" xfId="0" applyNumberFormat="1" applyFont="1" applyBorder="1" applyAlignment="1">
      <alignment horizontal="right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164" fontId="11" fillId="0" borderId="1" xfId="0" applyNumberFormat="1" applyFont="1" applyBorder="1" applyAlignment="1">
      <alignment horizontal="right" vertical="top" wrapText="1" readingOrder="1"/>
    </xf>
    <xf numFmtId="0" fontId="10" fillId="0" borderId="0" xfId="0" applyFont="1"/>
    <xf numFmtId="0" fontId="13" fillId="0" borderId="1" xfId="0" applyFont="1" applyBorder="1" applyAlignment="1">
      <alignment horizontal="center" vertical="top" wrapText="1" readingOrder="1"/>
    </xf>
    <xf numFmtId="0" fontId="13" fillId="0" borderId="3" xfId="0" applyFont="1" applyBorder="1" applyAlignment="1">
      <alignment horizontal="center" vertical="top" wrapText="1" readingOrder="1"/>
    </xf>
    <xf numFmtId="0" fontId="13" fillId="0" borderId="4" xfId="0" applyFont="1" applyBorder="1" applyAlignment="1">
      <alignment horizontal="center" vertical="top" wrapText="1" readingOrder="1"/>
    </xf>
    <xf numFmtId="0" fontId="13" fillId="0" borderId="5" xfId="0" applyFont="1" applyBorder="1" applyAlignment="1">
      <alignment horizontal="center" vertical="top" wrapText="1" readingOrder="1"/>
    </xf>
    <xf numFmtId="0" fontId="14" fillId="0" borderId="0" xfId="0" applyFont="1"/>
    <xf numFmtId="0" fontId="15" fillId="0" borderId="1" xfId="0" applyFont="1" applyBorder="1" applyAlignment="1">
      <alignment horizontal="center" vertical="top" wrapText="1" readingOrder="1"/>
    </xf>
    <xf numFmtId="0" fontId="16" fillId="0" borderId="0" xfId="0" applyFont="1"/>
    <xf numFmtId="164" fontId="13" fillId="0" borderId="1" xfId="0" applyNumberFormat="1" applyFont="1" applyBorder="1" applyAlignment="1">
      <alignment horizontal="right" vertical="top" wrapText="1" readingOrder="1"/>
    </xf>
    <xf numFmtId="165" fontId="13" fillId="0" borderId="1" xfId="0" applyNumberFormat="1" applyFont="1" applyBorder="1" applyAlignment="1">
      <alignment horizontal="right" vertical="top" wrapText="1" readingOrder="1"/>
    </xf>
    <xf numFmtId="164" fontId="15" fillId="0" borderId="1" xfId="0" applyNumberFormat="1" applyFont="1" applyBorder="1" applyAlignment="1">
      <alignment horizontal="right" vertical="top" wrapText="1" readingOrder="1"/>
    </xf>
    <xf numFmtId="165" fontId="15" fillId="0" borderId="1" xfId="0" applyNumberFormat="1" applyFont="1" applyBorder="1" applyAlignment="1">
      <alignment horizontal="right" vertical="top" wrapText="1" readingOrder="1"/>
    </xf>
    <xf numFmtId="0" fontId="18" fillId="0" borderId="0" xfId="0" applyFont="1"/>
    <xf numFmtId="4" fontId="1" fillId="0" borderId="0" xfId="0" applyNumberFormat="1" applyFont="1"/>
    <xf numFmtId="4" fontId="2" fillId="0" borderId="5" xfId="0" applyNumberFormat="1" applyFont="1" applyBorder="1" applyAlignment="1">
      <alignment horizontal="center" vertical="top" wrapText="1" readingOrder="1"/>
    </xf>
    <xf numFmtId="4" fontId="2" fillId="0" borderId="1" xfId="0" applyNumberFormat="1" applyFont="1" applyBorder="1" applyAlignment="1">
      <alignment horizontal="center" vertical="top" wrapText="1" readingOrder="1"/>
    </xf>
    <xf numFmtId="4" fontId="6" fillId="0" borderId="1" xfId="0" applyNumberFormat="1" applyFont="1" applyBorder="1" applyAlignment="1">
      <alignment horizontal="right" vertical="top" wrapText="1" readingOrder="1"/>
    </xf>
    <xf numFmtId="4" fontId="9" fillId="0" borderId="1" xfId="0" applyNumberFormat="1" applyFont="1" applyBorder="1" applyAlignment="1">
      <alignment horizontal="right" vertical="top" wrapText="1" readingOrder="1"/>
    </xf>
    <xf numFmtId="0" fontId="11" fillId="0" borderId="1" xfId="0" applyFont="1" applyBorder="1" applyAlignment="1">
      <alignment vertical="top" wrapText="1" readingOrder="1"/>
    </xf>
    <xf numFmtId="4" fontId="11" fillId="0" borderId="1" xfId="0" applyNumberFormat="1" applyFont="1" applyBorder="1" applyAlignment="1">
      <alignment horizontal="right" vertical="top" wrapText="1" readingOrder="1"/>
    </xf>
    <xf numFmtId="4" fontId="7" fillId="0" borderId="3" xfId="0" applyNumberFormat="1" applyFont="1" applyBorder="1" applyAlignment="1">
      <alignment horizontal="center" vertical="top" wrapText="1" readingOrder="1"/>
    </xf>
    <xf numFmtId="4" fontId="2" fillId="0" borderId="3" xfId="0" applyNumberFormat="1" applyFont="1" applyBorder="1" applyAlignment="1">
      <alignment horizontal="center" vertical="top" wrapText="1" readingOrder="1"/>
    </xf>
    <xf numFmtId="164" fontId="11" fillId="0" borderId="1" xfId="0" applyNumberFormat="1" applyFont="1" applyBorder="1" applyAlignment="1">
      <alignment horizontal="right" vertical="top" wrapText="1" readingOrder="1"/>
    </xf>
    <xf numFmtId="0" fontId="10" fillId="0" borderId="2" xfId="0" applyFont="1" applyBorder="1" applyAlignment="1">
      <alignment vertical="top" wrapText="1"/>
    </xf>
    <xf numFmtId="164" fontId="6" fillId="0" borderId="1" xfId="0" applyNumberFormat="1" applyFont="1" applyBorder="1" applyAlignment="1">
      <alignment horizontal="right" vertical="top" wrapText="1" readingOrder="1"/>
    </xf>
    <xf numFmtId="0" fontId="1" fillId="0" borderId="2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right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4" fontId="2" fillId="0" borderId="5" xfId="0" applyNumberFormat="1" applyFont="1" applyBorder="1" applyAlignment="1">
      <alignment horizontal="center" vertical="top" wrapText="1" readingOrder="1"/>
    </xf>
    <xf numFmtId="4" fontId="1" fillId="0" borderId="3" xfId="0" applyNumberFormat="1" applyFont="1" applyBorder="1" applyAlignment="1">
      <alignment vertical="top" wrapText="1"/>
    </xf>
    <xf numFmtId="0" fontId="20" fillId="0" borderId="0" xfId="0" applyFont="1" applyAlignment="1">
      <alignment horizontal="left" vertical="top" wrapText="1" readingOrder="1"/>
    </xf>
    <xf numFmtId="0" fontId="21" fillId="0" borderId="0" xfId="0" applyFont="1"/>
    <xf numFmtId="0" fontId="12" fillId="0" borderId="0" xfId="0" applyFont="1" applyAlignment="1">
      <alignment horizontal="center" vertical="top" wrapText="1" readingOrder="1"/>
    </xf>
    <xf numFmtId="0" fontId="18" fillId="0" borderId="0" xfId="0" applyFont="1"/>
    <xf numFmtId="0" fontId="15" fillId="0" borderId="0" xfId="0" applyFont="1" applyAlignment="1">
      <alignment horizontal="right" vertical="top" wrapText="1" readingOrder="1"/>
    </xf>
    <xf numFmtId="0" fontId="19" fillId="0" borderId="0" xfId="0" applyFont="1"/>
    <xf numFmtId="0" fontId="13" fillId="0" borderId="1" xfId="0" applyFont="1" applyBorder="1" applyAlignment="1">
      <alignment horizontal="center" vertical="top" wrapText="1" readingOrder="1"/>
    </xf>
    <xf numFmtId="0" fontId="14" fillId="0" borderId="2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 readingOrder="1"/>
    </xf>
    <xf numFmtId="0" fontId="16" fillId="0" borderId="2" xfId="0" applyFont="1" applyBorder="1" applyAlignment="1">
      <alignment vertical="top" wrapText="1"/>
    </xf>
    <xf numFmtId="0" fontId="13" fillId="0" borderId="1" xfId="0" applyFont="1" applyBorder="1" applyAlignment="1">
      <alignment vertical="top" wrapText="1" readingOrder="1"/>
    </xf>
    <xf numFmtId="0" fontId="15" fillId="0" borderId="1" xfId="0" applyFont="1" applyBorder="1" applyAlignment="1">
      <alignment vertical="top" wrapText="1" readingOrder="1"/>
    </xf>
    <xf numFmtId="164" fontId="8" fillId="0" borderId="1" xfId="0" applyNumberFormat="1" applyFont="1" applyBorder="1" applyAlignment="1">
      <alignment horizontal="right" vertical="top" wrapText="1" readingOrder="1"/>
    </xf>
    <xf numFmtId="0" fontId="7" fillId="0" borderId="3" xfId="0" applyFont="1" applyBorder="1" applyAlignment="1">
      <alignment horizontal="center" vertical="top" wrapText="1" readingOrder="1"/>
    </xf>
    <xf numFmtId="4" fontId="1" fillId="0" borderId="4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27"/>
  <sheetViews>
    <sheetView showGridLines="0" zoomScale="115" zoomScaleNormal="115" workbookViewId="0">
      <selection activeCell="G24" sqref="G24"/>
    </sheetView>
  </sheetViews>
  <sheetFormatPr defaultRowHeight="14.25" x14ac:dyDescent="0.45"/>
  <cols>
    <col min="1" max="1" width="1.73046875" customWidth="1"/>
    <col min="2" max="2" width="4.33203125" customWidth="1"/>
    <col min="3" max="3" width="25.19921875" customWidth="1"/>
    <col min="4" max="4" width="14.33203125" customWidth="1"/>
    <col min="5" max="5" width="17.796875" customWidth="1"/>
    <col min="6" max="6" width="17.9296875" customWidth="1"/>
    <col min="7" max="7" width="12.19921875" customWidth="1"/>
  </cols>
  <sheetData>
    <row r="3" spans="2:7" ht="7.25" customHeight="1" x14ac:dyDescent="0.45"/>
    <row r="4" spans="2:7" x14ac:dyDescent="0.45">
      <c r="B4" s="57" t="s">
        <v>104</v>
      </c>
      <c r="C4" s="58"/>
    </row>
    <row r="5" spans="2:7" x14ac:dyDescent="0.45">
      <c r="B5" s="58"/>
      <c r="C5" s="58"/>
      <c r="E5" s="50"/>
      <c r="F5" s="49"/>
      <c r="G5" s="49"/>
    </row>
    <row r="6" spans="2:7" x14ac:dyDescent="0.45">
      <c r="E6" s="49"/>
      <c r="F6" s="49"/>
      <c r="G6" s="49"/>
    </row>
    <row r="7" spans="2:7" ht="3" customHeight="1" x14ac:dyDescent="0.45"/>
    <row r="8" spans="2:7" s="30" customFormat="1" ht="25.05" customHeight="1" x14ac:dyDescent="0.55000000000000004">
      <c r="B8" s="59" t="s">
        <v>105</v>
      </c>
      <c r="C8" s="60"/>
      <c r="D8" s="60"/>
      <c r="E8" s="60"/>
      <c r="F8" s="60"/>
      <c r="G8" s="60"/>
    </row>
    <row r="9" spans="2:7" ht="18" customHeight="1" x14ac:dyDescent="0.5">
      <c r="B9" s="61" t="s">
        <v>103</v>
      </c>
      <c r="C9" s="62"/>
      <c r="D9" s="62"/>
      <c r="E9" s="62"/>
      <c r="F9" s="62"/>
      <c r="G9" s="62"/>
    </row>
    <row r="10" spans="2:7" ht="7.8" customHeight="1" x14ac:dyDescent="0.45"/>
    <row r="11" spans="2:7" s="23" customFormat="1" ht="30" x14ac:dyDescent="0.4">
      <c r="B11" s="19" t="s">
        <v>2</v>
      </c>
      <c r="C11" s="63" t="s">
        <v>3</v>
      </c>
      <c r="D11" s="64"/>
      <c r="E11" s="20" t="s">
        <v>4</v>
      </c>
      <c r="F11" s="21" t="s">
        <v>5</v>
      </c>
      <c r="G11" s="22" t="s">
        <v>6</v>
      </c>
    </row>
    <row r="12" spans="2:7" s="25" customFormat="1" ht="15.4" x14ac:dyDescent="0.45">
      <c r="B12" s="24" t="s">
        <v>7</v>
      </c>
      <c r="C12" s="65" t="s">
        <v>8</v>
      </c>
      <c r="D12" s="66"/>
      <c r="E12" s="24" t="s">
        <v>9</v>
      </c>
      <c r="F12" s="24" t="s">
        <v>10</v>
      </c>
      <c r="G12" s="24" t="s">
        <v>11</v>
      </c>
    </row>
    <row r="13" spans="2:7" s="23" customFormat="1" ht="15" x14ac:dyDescent="0.4">
      <c r="B13" s="19"/>
      <c r="C13" s="67" t="s">
        <v>12</v>
      </c>
      <c r="D13" s="64"/>
      <c r="E13" s="26">
        <f>E14+E15+E16</f>
        <v>239690000000</v>
      </c>
      <c r="F13" s="26">
        <f>F14+F15+F16+F20</f>
        <v>77596096976</v>
      </c>
      <c r="G13" s="27">
        <f>F13/E13*100</f>
        <v>32.373522873711877</v>
      </c>
    </row>
    <row r="14" spans="2:7" s="25" customFormat="1" ht="15.4" x14ac:dyDescent="0.45">
      <c r="B14" s="24" t="s">
        <v>9</v>
      </c>
      <c r="C14" s="68" t="s">
        <v>13</v>
      </c>
      <c r="D14" s="66"/>
      <c r="E14" s="28">
        <v>525000000</v>
      </c>
      <c r="F14" s="28">
        <v>218328118</v>
      </c>
      <c r="G14" s="29">
        <f t="shared" ref="G14:G25" si="0">F14/E14*100</f>
        <v>41.586308190476188</v>
      </c>
    </row>
    <row r="15" spans="2:7" s="25" customFormat="1" ht="15.4" x14ac:dyDescent="0.45">
      <c r="B15" s="24" t="s">
        <v>10</v>
      </c>
      <c r="C15" s="68" t="s">
        <v>14</v>
      </c>
      <c r="D15" s="66"/>
      <c r="E15" s="28">
        <v>27281000000</v>
      </c>
      <c r="F15" s="28">
        <v>12584950858</v>
      </c>
      <c r="G15" s="29">
        <f t="shared" si="0"/>
        <v>46.130826795205451</v>
      </c>
    </row>
    <row r="16" spans="2:7" s="25" customFormat="1" ht="15.4" x14ac:dyDescent="0.45">
      <c r="B16" s="24" t="s">
        <v>15</v>
      </c>
      <c r="C16" s="68" t="s">
        <v>16</v>
      </c>
      <c r="D16" s="66"/>
      <c r="E16" s="28">
        <f>E17+E18</f>
        <v>211884000000</v>
      </c>
      <c r="F16" s="28">
        <f t="shared" ref="F16" si="1">F17+F18</f>
        <v>64737580000</v>
      </c>
      <c r="G16" s="29">
        <f t="shared" si="0"/>
        <v>30.553312189688697</v>
      </c>
    </row>
    <row r="17" spans="2:7" s="25" customFormat="1" ht="15.4" x14ac:dyDescent="0.45">
      <c r="B17" s="24" t="s">
        <v>17</v>
      </c>
      <c r="C17" s="68" t="s">
        <v>18</v>
      </c>
      <c r="D17" s="66"/>
      <c r="E17" s="28">
        <v>158325000000</v>
      </c>
      <c r="F17" s="28">
        <v>39561000000</v>
      </c>
      <c r="G17" s="29">
        <f t="shared" si="0"/>
        <v>24.987209853150166</v>
      </c>
    </row>
    <row r="18" spans="2:7" s="25" customFormat="1" ht="15.4" x14ac:dyDescent="0.45">
      <c r="B18" s="24" t="s">
        <v>17</v>
      </c>
      <c r="C18" s="68" t="s">
        <v>19</v>
      </c>
      <c r="D18" s="66"/>
      <c r="E18" s="28">
        <f>46387000000+7172000000</f>
        <v>53559000000</v>
      </c>
      <c r="F18" s="28">
        <v>25176580000</v>
      </c>
      <c r="G18" s="29">
        <f t="shared" si="0"/>
        <v>47.007188334360237</v>
      </c>
    </row>
    <row r="19" spans="2:7" s="25" customFormat="1" ht="15.4" x14ac:dyDescent="0.45">
      <c r="B19" s="24" t="s">
        <v>20</v>
      </c>
      <c r="C19" s="68" t="s">
        <v>21</v>
      </c>
      <c r="D19" s="66"/>
      <c r="E19" s="28">
        <v>0</v>
      </c>
      <c r="F19" s="28">
        <v>0</v>
      </c>
      <c r="G19" s="29"/>
    </row>
    <row r="20" spans="2:7" s="25" customFormat="1" ht="15.4" x14ac:dyDescent="0.45">
      <c r="B20" s="24">
        <v>5</v>
      </c>
      <c r="C20" s="68" t="s">
        <v>67</v>
      </c>
      <c r="D20" s="66"/>
      <c r="E20" s="28">
        <v>0</v>
      </c>
      <c r="F20" s="28">
        <v>55238000</v>
      </c>
      <c r="G20" s="29"/>
    </row>
    <row r="21" spans="2:7" s="23" customFormat="1" ht="15" x14ac:dyDescent="0.4">
      <c r="B21" s="19"/>
      <c r="C21" s="67" t="s">
        <v>23</v>
      </c>
      <c r="D21" s="64"/>
      <c r="E21" s="26">
        <f>E22+E23+E25</f>
        <v>239690000000</v>
      </c>
      <c r="F21" s="26">
        <f>F22+F23+F25+F24</f>
        <v>51512086463</v>
      </c>
      <c r="G21" s="27">
        <f t="shared" si="0"/>
        <v>21.491128734198341</v>
      </c>
    </row>
    <row r="22" spans="2:7" s="25" customFormat="1" ht="15.4" x14ac:dyDescent="0.45">
      <c r="B22" s="24" t="s">
        <v>9</v>
      </c>
      <c r="C22" s="68" t="s">
        <v>24</v>
      </c>
      <c r="D22" s="66"/>
      <c r="E22" s="28">
        <v>23260000000</v>
      </c>
      <c r="F22" s="28">
        <v>3179608000</v>
      </c>
      <c r="G22" s="29">
        <f t="shared" si="0"/>
        <v>13.669853826311265</v>
      </c>
    </row>
    <row r="23" spans="2:7" s="25" customFormat="1" ht="15.4" x14ac:dyDescent="0.45">
      <c r="B23" s="24" t="s">
        <v>10</v>
      </c>
      <c r="C23" s="68" t="s">
        <v>25</v>
      </c>
      <c r="D23" s="66"/>
      <c r="E23" s="28">
        <f>206051000000+7172000000</f>
        <v>213223000000</v>
      </c>
      <c r="F23" s="28">
        <v>47873478463</v>
      </c>
      <c r="G23" s="29">
        <f t="shared" si="0"/>
        <v>22.452305081065361</v>
      </c>
    </row>
    <row r="24" spans="2:7" s="25" customFormat="1" ht="15.4" x14ac:dyDescent="0.45">
      <c r="B24" s="24">
        <v>3</v>
      </c>
      <c r="C24" s="68" t="s">
        <v>106</v>
      </c>
      <c r="D24" s="66"/>
      <c r="E24" s="28"/>
      <c r="F24" s="28">
        <v>459000000</v>
      </c>
      <c r="G24" s="29"/>
    </row>
    <row r="25" spans="2:7" s="25" customFormat="1" ht="15.4" x14ac:dyDescent="0.45">
      <c r="B25" s="24">
        <v>4</v>
      </c>
      <c r="C25" s="68" t="s">
        <v>26</v>
      </c>
      <c r="D25" s="66"/>
      <c r="E25" s="28">
        <v>3207000000</v>
      </c>
      <c r="F25" s="28">
        <v>0</v>
      </c>
      <c r="G25" s="29">
        <f t="shared" si="0"/>
        <v>0</v>
      </c>
    </row>
    <row r="26" spans="2:7" ht="0" hidden="1" customHeight="1" x14ac:dyDescent="0.45"/>
    <row r="27" spans="2:7" ht="10.9" customHeight="1" x14ac:dyDescent="0.45"/>
  </sheetData>
  <mergeCells count="19">
    <mergeCell ref="C23:D23"/>
    <mergeCell ref="C25:D25"/>
    <mergeCell ref="C17:D17"/>
    <mergeCell ref="C18:D18"/>
    <mergeCell ref="C19:D19"/>
    <mergeCell ref="C21:D21"/>
    <mergeCell ref="C22:D22"/>
    <mergeCell ref="C24:D24"/>
    <mergeCell ref="C20:D20"/>
    <mergeCell ref="C12:D12"/>
    <mergeCell ref="C13:D13"/>
    <mergeCell ref="C14:D14"/>
    <mergeCell ref="C15:D15"/>
    <mergeCell ref="C16:D16"/>
    <mergeCell ref="B4:C5"/>
    <mergeCell ref="E5:G6"/>
    <mergeCell ref="B8:G8"/>
    <mergeCell ref="B9:G9"/>
    <mergeCell ref="C11:D11"/>
  </mergeCells>
  <pageMargins left="0.25" right="0.25" top="0.25" bottom="0.74583464566929103" header="0.25" footer="0.25"/>
  <pageSetup paperSize="9" orientation="portrait" horizontalDpi="300" verticalDpi="300" r:id="rId1"/>
  <headerFooter alignWithMargins="0">
    <oddFooter>&amp;C&amp;"Arial,Regular"&amp;10&amp;P/&amp;N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7"/>
  <sheetViews>
    <sheetView showGridLines="0" tabSelected="1" zoomScale="115" zoomScaleNormal="115" workbookViewId="0">
      <selection activeCell="F12" sqref="F12:G12"/>
    </sheetView>
  </sheetViews>
  <sheetFormatPr defaultColWidth="8.73046875" defaultRowHeight="14.25" x14ac:dyDescent="0.45"/>
  <cols>
    <col min="1" max="1" width="1.73046875" customWidth="1"/>
    <col min="2" max="2" width="2.59765625" customWidth="1"/>
    <col min="3" max="3" width="52.53125" customWidth="1"/>
    <col min="4" max="4" width="15.59765625" customWidth="1"/>
    <col min="5" max="5" width="14" customWidth="1"/>
    <col min="6" max="6" width="1.59765625" customWidth="1"/>
    <col min="7" max="7" width="11.19921875" customWidth="1"/>
    <col min="8" max="9" width="6.06640625" customWidth="1"/>
    <col min="10" max="11" width="10.796875" style="31" customWidth="1"/>
    <col min="12" max="12" width="0" hidden="1" customWidth="1"/>
    <col min="13" max="13" width="1.796875" customWidth="1"/>
  </cols>
  <sheetData>
    <row r="1" spans="2:11" ht="7.25" customHeight="1" x14ac:dyDescent="0.45"/>
    <row r="2" spans="2:11" ht="25.5" customHeight="1" x14ac:dyDescent="0.45">
      <c r="B2" s="48" t="s">
        <v>0</v>
      </c>
      <c r="C2" s="49"/>
      <c r="D2" s="49"/>
      <c r="E2" s="49"/>
      <c r="F2" s="49"/>
      <c r="I2" s="50"/>
      <c r="J2" s="49"/>
      <c r="K2" s="49"/>
    </row>
    <row r="3" spans="2:11" ht="10.25" customHeight="1" x14ac:dyDescent="0.45"/>
    <row r="4" spans="2:11" ht="28.05" customHeight="1" x14ac:dyDescent="0.45">
      <c r="B4" s="51" t="s">
        <v>107</v>
      </c>
      <c r="C4" s="49"/>
      <c r="D4" s="49"/>
      <c r="E4" s="49"/>
      <c r="F4" s="49"/>
      <c r="G4" s="49"/>
      <c r="H4" s="49"/>
      <c r="I4" s="49"/>
      <c r="J4" s="49"/>
      <c r="K4" s="49"/>
    </row>
    <row r="5" spans="2:11" ht="5" customHeight="1" x14ac:dyDescent="0.45"/>
    <row r="6" spans="2:11" ht="18" customHeight="1" x14ac:dyDescent="0.45">
      <c r="B6" s="52" t="s">
        <v>1</v>
      </c>
      <c r="C6" s="49"/>
      <c r="D6" s="49"/>
      <c r="E6" s="49"/>
      <c r="F6" s="49"/>
      <c r="G6" s="49"/>
      <c r="H6" s="49"/>
      <c r="I6" s="49"/>
      <c r="J6" s="49"/>
      <c r="K6" s="49"/>
    </row>
    <row r="7" spans="2:11" ht="12.75" customHeight="1" x14ac:dyDescent="0.45"/>
    <row r="8" spans="2:11" ht="39" x14ac:dyDescent="0.45">
      <c r="B8" s="9" t="s">
        <v>2</v>
      </c>
      <c r="C8" s="9" t="s">
        <v>3</v>
      </c>
      <c r="D8" s="53" t="s">
        <v>4</v>
      </c>
      <c r="E8" s="54"/>
      <c r="F8" s="45" t="s">
        <v>27</v>
      </c>
      <c r="G8" s="46"/>
      <c r="H8" s="46"/>
      <c r="I8" s="46"/>
      <c r="J8" s="55" t="s">
        <v>6</v>
      </c>
      <c r="K8" s="56"/>
    </row>
    <row r="9" spans="2:11" x14ac:dyDescent="0.45">
      <c r="B9" s="10" t="s">
        <v>22</v>
      </c>
      <c r="C9" s="10" t="s">
        <v>22</v>
      </c>
      <c r="D9" s="1" t="s">
        <v>28</v>
      </c>
      <c r="E9" s="1" t="s">
        <v>29</v>
      </c>
      <c r="F9" s="45" t="s">
        <v>28</v>
      </c>
      <c r="G9" s="46"/>
      <c r="H9" s="47" t="s">
        <v>29</v>
      </c>
      <c r="I9" s="43"/>
      <c r="J9" s="32" t="s">
        <v>28</v>
      </c>
      <c r="K9" s="32" t="s">
        <v>29</v>
      </c>
    </row>
    <row r="10" spans="2:11" x14ac:dyDescent="0.45">
      <c r="B10" s="6" t="s">
        <v>7</v>
      </c>
      <c r="C10" s="6" t="s">
        <v>8</v>
      </c>
      <c r="D10" s="6" t="s">
        <v>9</v>
      </c>
      <c r="E10" s="6" t="s">
        <v>10</v>
      </c>
      <c r="F10" s="47" t="s">
        <v>15</v>
      </c>
      <c r="G10" s="43"/>
      <c r="H10" s="47" t="s">
        <v>20</v>
      </c>
      <c r="I10" s="43"/>
      <c r="J10" s="33" t="s">
        <v>30</v>
      </c>
      <c r="K10" s="33" t="s">
        <v>31</v>
      </c>
    </row>
    <row r="11" spans="2:11" s="18" customFormat="1" x14ac:dyDescent="0.45">
      <c r="B11" s="16"/>
      <c r="C11" s="36" t="s">
        <v>32</v>
      </c>
      <c r="D11" s="17">
        <f>D12+D19+D43</f>
        <v>244504000000</v>
      </c>
      <c r="E11" s="17">
        <f>E12+E19+E43</f>
        <v>239690000000</v>
      </c>
      <c r="F11" s="40">
        <f>F12+F19+F40+F41+F43+F42</f>
        <v>92799360378</v>
      </c>
      <c r="G11" s="41"/>
      <c r="H11" s="40">
        <f>H12+H19+H40+H41+H43</f>
        <v>77596096976</v>
      </c>
      <c r="I11" s="41"/>
      <c r="J11" s="37">
        <f>F11/D11*100</f>
        <v>37.954127694434447</v>
      </c>
      <c r="K11" s="37">
        <f>H11/E11*100</f>
        <v>32.373522873711877</v>
      </c>
    </row>
    <row r="12" spans="2:11" x14ac:dyDescent="0.45">
      <c r="B12" s="2" t="s">
        <v>33</v>
      </c>
      <c r="C12" s="7" t="s">
        <v>34</v>
      </c>
      <c r="D12" s="3">
        <v>525000000</v>
      </c>
      <c r="E12" s="3">
        <v>525000000</v>
      </c>
      <c r="F12" s="44">
        <f>SUM(F13:G18)</f>
        <v>299683948</v>
      </c>
      <c r="G12" s="43"/>
      <c r="H12" s="44">
        <f>SUM(H13:I18)</f>
        <v>219270991</v>
      </c>
      <c r="I12" s="43"/>
      <c r="J12" s="35">
        <f t="shared" ref="J12:J44" si="0">F12/D12*100</f>
        <v>57.082656761904758</v>
      </c>
      <c r="K12" s="35">
        <f>H12/E12*100</f>
        <v>41.765903047619048</v>
      </c>
    </row>
    <row r="13" spans="2:11" x14ac:dyDescent="0.45">
      <c r="B13" s="4"/>
      <c r="C13" s="8" t="s">
        <v>35</v>
      </c>
      <c r="D13" s="5">
        <v>80000000</v>
      </c>
      <c r="E13" s="5">
        <v>80000000</v>
      </c>
      <c r="F13" s="42">
        <v>42377000</v>
      </c>
      <c r="G13" s="43"/>
      <c r="H13" s="42">
        <v>30315000</v>
      </c>
      <c r="I13" s="43"/>
      <c r="J13" s="35">
        <f t="shared" si="0"/>
        <v>52.971250000000005</v>
      </c>
      <c r="K13" s="35">
        <f t="shared" ref="K13:K44" si="1">H13/E13*100</f>
        <v>37.893749999999997</v>
      </c>
    </row>
    <row r="14" spans="2:11" x14ac:dyDescent="0.45">
      <c r="B14" s="4"/>
      <c r="C14" s="8" t="s">
        <v>36</v>
      </c>
      <c r="D14" s="5">
        <v>200000000</v>
      </c>
      <c r="E14" s="5">
        <v>200000000</v>
      </c>
      <c r="F14" s="42">
        <v>173335600</v>
      </c>
      <c r="G14" s="43"/>
      <c r="H14" s="42">
        <f>F14</f>
        <v>173335600</v>
      </c>
      <c r="I14" s="43"/>
      <c r="J14" s="35">
        <f t="shared" si="0"/>
        <v>86.6678</v>
      </c>
      <c r="K14" s="35">
        <f t="shared" si="1"/>
        <v>86.6678</v>
      </c>
    </row>
    <row r="15" spans="2:11" x14ac:dyDescent="0.45">
      <c r="B15" s="4"/>
      <c r="C15" s="8" t="s">
        <v>37</v>
      </c>
      <c r="D15" s="5">
        <v>0</v>
      </c>
      <c r="E15" s="5">
        <v>0</v>
      </c>
      <c r="F15" s="42">
        <v>69411345</v>
      </c>
      <c r="G15" s="43"/>
      <c r="H15" s="42">
        <v>1200000</v>
      </c>
      <c r="I15" s="43"/>
      <c r="J15" s="35"/>
      <c r="K15" s="35"/>
    </row>
    <row r="16" spans="2:11" x14ac:dyDescent="0.45">
      <c r="B16" s="4"/>
      <c r="C16" s="8" t="s">
        <v>38</v>
      </c>
      <c r="D16" s="5">
        <v>0</v>
      </c>
      <c r="E16" s="5">
        <v>0</v>
      </c>
      <c r="F16" s="42">
        <v>0</v>
      </c>
      <c r="G16" s="43"/>
      <c r="H16" s="42">
        <v>0</v>
      </c>
      <c r="I16" s="43"/>
      <c r="J16" s="35"/>
      <c r="K16" s="35"/>
    </row>
    <row r="17" spans="2:11" x14ac:dyDescent="0.45">
      <c r="B17" s="4"/>
      <c r="C17" s="8" t="s">
        <v>39</v>
      </c>
      <c r="D17" s="5">
        <v>0</v>
      </c>
      <c r="E17" s="5">
        <v>0</v>
      </c>
      <c r="F17" s="42">
        <v>0</v>
      </c>
      <c r="G17" s="43"/>
      <c r="H17" s="42">
        <v>0</v>
      </c>
      <c r="I17" s="43"/>
      <c r="J17" s="35"/>
      <c r="K17" s="35"/>
    </row>
    <row r="18" spans="2:11" x14ac:dyDescent="0.45">
      <c r="B18" s="4"/>
      <c r="C18" s="8" t="s">
        <v>40</v>
      </c>
      <c r="D18" s="5">
        <v>0</v>
      </c>
      <c r="E18" s="5">
        <v>0</v>
      </c>
      <c r="F18" s="42">
        <v>14560003</v>
      </c>
      <c r="G18" s="43"/>
      <c r="H18" s="42">
        <v>14420391</v>
      </c>
      <c r="I18" s="43"/>
      <c r="J18" s="35"/>
      <c r="K18" s="35"/>
    </row>
    <row r="19" spans="2:11" s="18" customFormat="1" x14ac:dyDescent="0.45">
      <c r="B19" s="16" t="s">
        <v>41</v>
      </c>
      <c r="C19" s="36" t="s">
        <v>42</v>
      </c>
      <c r="D19" s="17">
        <v>32095000000</v>
      </c>
      <c r="E19" s="17">
        <v>27281000000</v>
      </c>
      <c r="F19" s="40">
        <f>SUM(F20:G38)</f>
        <v>27247858430</v>
      </c>
      <c r="G19" s="41"/>
      <c r="H19" s="40">
        <f>SUM(H20:I40)</f>
        <v>12584007985</v>
      </c>
      <c r="I19" s="41"/>
      <c r="J19" s="37">
        <f t="shared" si="0"/>
        <v>84.897518086929423</v>
      </c>
      <c r="K19" s="37">
        <f t="shared" si="1"/>
        <v>46.127370642571755</v>
      </c>
    </row>
    <row r="20" spans="2:11" x14ac:dyDescent="0.45">
      <c r="B20" s="4"/>
      <c r="C20" s="8" t="s">
        <v>43</v>
      </c>
      <c r="D20" s="5">
        <v>0</v>
      </c>
      <c r="E20" s="5">
        <v>0</v>
      </c>
      <c r="F20" s="42">
        <v>0</v>
      </c>
      <c r="G20" s="43"/>
      <c r="H20" s="42">
        <v>0</v>
      </c>
      <c r="I20" s="43"/>
      <c r="J20" s="35"/>
      <c r="K20" s="35"/>
    </row>
    <row r="21" spans="2:11" x14ac:dyDescent="0.45">
      <c r="B21" s="4"/>
      <c r="C21" s="8" t="s">
        <v>44</v>
      </c>
      <c r="D21" s="5">
        <v>0</v>
      </c>
      <c r="E21" s="5">
        <v>0</v>
      </c>
      <c r="F21" s="42"/>
      <c r="G21" s="43"/>
      <c r="H21" s="42"/>
      <c r="I21" s="43"/>
      <c r="J21" s="35"/>
      <c r="K21" s="35"/>
    </row>
    <row r="22" spans="2:11" x14ac:dyDescent="0.45">
      <c r="B22" s="4"/>
      <c r="C22" s="8" t="s">
        <v>45</v>
      </c>
      <c r="D22" s="5">
        <v>0</v>
      </c>
      <c r="E22" s="5">
        <v>0</v>
      </c>
      <c r="F22" s="42">
        <v>0</v>
      </c>
      <c r="G22" s="43"/>
      <c r="H22" s="42">
        <v>0</v>
      </c>
      <c r="I22" s="43"/>
      <c r="J22" s="35"/>
      <c r="K22" s="35"/>
    </row>
    <row r="23" spans="2:11" x14ac:dyDescent="0.45">
      <c r="B23" s="4"/>
      <c r="C23" s="8" t="s">
        <v>46</v>
      </c>
      <c r="D23" s="5">
        <v>3510000000</v>
      </c>
      <c r="E23" s="5">
        <v>1755000000</v>
      </c>
      <c r="F23" s="42">
        <v>1015168057</v>
      </c>
      <c r="G23" s="43"/>
      <c r="H23" s="42">
        <v>507584045</v>
      </c>
      <c r="I23" s="43"/>
      <c r="J23" s="35">
        <f t="shared" si="0"/>
        <v>28.922166866096866</v>
      </c>
      <c r="K23" s="35">
        <f t="shared" si="1"/>
        <v>28.922167806267808</v>
      </c>
    </row>
    <row r="24" spans="2:11" x14ac:dyDescent="0.45">
      <c r="B24" s="4"/>
      <c r="C24" s="8" t="s">
        <v>47</v>
      </c>
      <c r="D24" s="5">
        <v>1100000000</v>
      </c>
      <c r="E24" s="5">
        <v>550000000</v>
      </c>
      <c r="F24" s="42">
        <v>342739068</v>
      </c>
      <c r="G24" s="43"/>
      <c r="H24" s="42">
        <v>0</v>
      </c>
      <c r="I24" s="43"/>
      <c r="J24" s="35">
        <f t="shared" si="0"/>
        <v>31.158097090909092</v>
      </c>
      <c r="K24" s="35">
        <f t="shared" si="1"/>
        <v>0</v>
      </c>
    </row>
    <row r="25" spans="2:11" x14ac:dyDescent="0.45">
      <c r="B25" s="4"/>
      <c r="C25" s="8" t="s">
        <v>49</v>
      </c>
      <c r="D25" s="5">
        <v>0</v>
      </c>
      <c r="E25" s="5">
        <v>0</v>
      </c>
      <c r="F25" s="42">
        <v>0</v>
      </c>
      <c r="G25" s="43"/>
      <c r="H25" s="42">
        <v>0</v>
      </c>
      <c r="I25" s="43"/>
      <c r="J25" s="35"/>
      <c r="K25" s="35"/>
    </row>
    <row r="26" spans="2:11" x14ac:dyDescent="0.45">
      <c r="B26" s="4"/>
      <c r="C26" s="8" t="s">
        <v>50</v>
      </c>
      <c r="D26" s="5">
        <v>2900000000</v>
      </c>
      <c r="E26" s="5">
        <v>1450000000</v>
      </c>
      <c r="F26" s="42">
        <v>1128220523</v>
      </c>
      <c r="G26" s="43"/>
      <c r="H26" s="42">
        <v>564110270</v>
      </c>
      <c r="I26" s="43"/>
      <c r="J26" s="35">
        <f t="shared" si="0"/>
        <v>38.904155965517241</v>
      </c>
      <c r="K26" s="35">
        <f t="shared" si="1"/>
        <v>38.904156551724142</v>
      </c>
    </row>
    <row r="27" spans="2:11" x14ac:dyDescent="0.45">
      <c r="B27" s="4"/>
      <c r="C27" s="8" t="s">
        <v>51</v>
      </c>
      <c r="D27" s="5">
        <v>0</v>
      </c>
      <c r="E27" s="5">
        <v>0</v>
      </c>
      <c r="F27" s="42">
        <v>2057127</v>
      </c>
      <c r="G27" s="43"/>
      <c r="H27" s="42">
        <f>F27</f>
        <v>2057127</v>
      </c>
      <c r="I27" s="43"/>
      <c r="J27" s="35"/>
      <c r="K27" s="35"/>
    </row>
    <row r="28" spans="2:11" x14ac:dyDescent="0.45">
      <c r="B28" s="4"/>
      <c r="C28" s="8" t="s">
        <v>52</v>
      </c>
      <c r="D28" s="5">
        <v>350000000</v>
      </c>
      <c r="E28" s="5">
        <v>148500000</v>
      </c>
      <c r="F28" s="42"/>
      <c r="G28" s="43"/>
      <c r="H28" s="42"/>
      <c r="I28" s="43"/>
      <c r="J28" s="35">
        <f t="shared" si="0"/>
        <v>0</v>
      </c>
      <c r="K28" s="35">
        <f t="shared" si="1"/>
        <v>0</v>
      </c>
    </row>
    <row r="29" spans="2:11" x14ac:dyDescent="0.45">
      <c r="B29" s="4"/>
      <c r="C29" s="8" t="s">
        <v>53</v>
      </c>
      <c r="D29" s="5">
        <v>24000000000</v>
      </c>
      <c r="E29" s="5">
        <v>23260000000</v>
      </c>
      <c r="F29" s="42">
        <v>24759673655</v>
      </c>
      <c r="G29" s="43"/>
      <c r="H29" s="42">
        <v>11510256543</v>
      </c>
      <c r="I29" s="43"/>
      <c r="J29" s="35">
        <f t="shared" si="0"/>
        <v>103.16530689583334</v>
      </c>
      <c r="K29" s="35">
        <f t="shared" si="1"/>
        <v>49.485195799656061</v>
      </c>
    </row>
    <row r="30" spans="2:11" x14ac:dyDescent="0.45">
      <c r="B30" s="4"/>
      <c r="C30" s="8" t="s">
        <v>54</v>
      </c>
      <c r="D30" s="5">
        <v>0</v>
      </c>
      <c r="E30" s="5">
        <v>0</v>
      </c>
      <c r="F30" s="42">
        <v>0</v>
      </c>
      <c r="G30" s="43"/>
      <c r="H30" s="42">
        <v>0</v>
      </c>
      <c r="I30" s="43"/>
      <c r="J30" s="35"/>
      <c r="K30" s="35"/>
    </row>
    <row r="31" spans="2:11" x14ac:dyDescent="0.45">
      <c r="B31" s="4"/>
      <c r="C31" s="8" t="s">
        <v>55</v>
      </c>
      <c r="D31" s="5">
        <v>235000000</v>
      </c>
      <c r="E31" s="5">
        <v>117500000</v>
      </c>
      <c r="F31" s="42"/>
      <c r="G31" s="43"/>
      <c r="H31" s="42"/>
      <c r="I31" s="43"/>
      <c r="J31" s="35">
        <f t="shared" si="0"/>
        <v>0</v>
      </c>
      <c r="K31" s="35">
        <f t="shared" si="1"/>
        <v>0</v>
      </c>
    </row>
    <row r="32" spans="2:11" x14ac:dyDescent="0.45">
      <c r="B32" s="4"/>
      <c r="C32" s="8" t="s">
        <v>56</v>
      </c>
      <c r="D32" s="5">
        <v>0</v>
      </c>
      <c r="E32" s="5">
        <v>0</v>
      </c>
      <c r="F32" s="42">
        <v>0</v>
      </c>
      <c r="G32" s="43"/>
      <c r="H32" s="42">
        <v>0</v>
      </c>
      <c r="I32" s="43"/>
      <c r="J32" s="35"/>
      <c r="K32" s="35"/>
    </row>
    <row r="33" spans="2:11" x14ac:dyDescent="0.45">
      <c r="B33" s="4"/>
      <c r="C33" s="8" t="s">
        <v>57</v>
      </c>
      <c r="D33" s="5">
        <v>0</v>
      </c>
      <c r="E33" s="5">
        <v>0</v>
      </c>
      <c r="F33" s="42">
        <v>0</v>
      </c>
      <c r="G33" s="43"/>
      <c r="H33" s="42">
        <v>0</v>
      </c>
      <c r="I33" s="43"/>
      <c r="J33" s="35"/>
      <c r="K33" s="35"/>
    </row>
    <row r="34" spans="2:11" x14ac:dyDescent="0.45">
      <c r="B34" s="4"/>
      <c r="C34" s="8" t="s">
        <v>58</v>
      </c>
      <c r="D34" s="5">
        <v>0</v>
      </c>
      <c r="E34" s="5">
        <v>0</v>
      </c>
      <c r="F34" s="42">
        <v>0</v>
      </c>
      <c r="G34" s="43"/>
      <c r="H34" s="42">
        <v>0</v>
      </c>
      <c r="I34" s="43"/>
      <c r="J34" s="35"/>
      <c r="K34" s="35"/>
    </row>
    <row r="35" spans="2:11" x14ac:dyDescent="0.45">
      <c r="B35" s="4"/>
      <c r="C35" s="8" t="s">
        <v>59</v>
      </c>
      <c r="D35" s="5">
        <v>0</v>
      </c>
      <c r="E35" s="5">
        <v>0</v>
      </c>
      <c r="F35" s="42">
        <v>0</v>
      </c>
      <c r="G35" s="43"/>
      <c r="H35" s="42">
        <v>0</v>
      </c>
      <c r="I35" s="43"/>
      <c r="J35" s="35"/>
      <c r="K35" s="35"/>
    </row>
    <row r="36" spans="2:11" x14ac:dyDescent="0.45">
      <c r="B36" s="4"/>
      <c r="C36" s="8" t="s">
        <v>60</v>
      </c>
      <c r="D36" s="5">
        <v>0</v>
      </c>
      <c r="E36" s="5">
        <v>0</v>
      </c>
      <c r="F36" s="42">
        <v>0</v>
      </c>
      <c r="G36" s="43"/>
      <c r="H36" s="42">
        <v>0</v>
      </c>
      <c r="I36" s="43"/>
      <c r="J36" s="35"/>
      <c r="K36" s="35"/>
    </row>
    <row r="37" spans="2:11" x14ac:dyDescent="0.45">
      <c r="B37" s="4"/>
      <c r="C37" s="8" t="s">
        <v>61</v>
      </c>
      <c r="D37" s="5">
        <v>0</v>
      </c>
      <c r="E37" s="5">
        <v>0</v>
      </c>
      <c r="F37" s="42">
        <v>0</v>
      </c>
      <c r="G37" s="43"/>
      <c r="H37" s="42">
        <v>0</v>
      </c>
      <c r="I37" s="43"/>
      <c r="J37" s="35"/>
      <c r="K37" s="35"/>
    </row>
    <row r="38" spans="2:11" x14ac:dyDescent="0.45">
      <c r="B38" s="4"/>
      <c r="C38" s="8" t="s">
        <v>62</v>
      </c>
      <c r="D38" s="5">
        <v>0</v>
      </c>
      <c r="E38" s="5">
        <v>0</v>
      </c>
      <c r="F38" s="42">
        <v>0</v>
      </c>
      <c r="G38" s="43"/>
      <c r="H38" s="42">
        <v>0</v>
      </c>
      <c r="I38" s="43"/>
      <c r="J38" s="35"/>
      <c r="K38" s="35"/>
    </row>
    <row r="39" spans="2:11" x14ac:dyDescent="0.45">
      <c r="B39" s="2" t="s">
        <v>63</v>
      </c>
      <c r="C39" s="7" t="s">
        <v>64</v>
      </c>
      <c r="D39" s="3">
        <v>0</v>
      </c>
      <c r="E39" s="3">
        <v>0</v>
      </c>
      <c r="F39" s="44">
        <v>0</v>
      </c>
      <c r="G39" s="43"/>
      <c r="H39" s="44">
        <v>0</v>
      </c>
      <c r="I39" s="43"/>
      <c r="J39" s="35"/>
      <c r="K39" s="35"/>
    </row>
    <row r="40" spans="2:11" x14ac:dyDescent="0.45">
      <c r="B40" s="2" t="s">
        <v>65</v>
      </c>
      <c r="C40" s="7" t="s">
        <v>21</v>
      </c>
      <c r="D40" s="3">
        <v>0</v>
      </c>
      <c r="E40" s="3">
        <v>0</v>
      </c>
      <c r="F40" s="44">
        <v>0</v>
      </c>
      <c r="G40" s="43"/>
      <c r="H40" s="44">
        <v>0</v>
      </c>
      <c r="I40" s="43"/>
      <c r="J40" s="35"/>
      <c r="K40" s="35"/>
    </row>
    <row r="41" spans="2:11" x14ac:dyDescent="0.45">
      <c r="B41" s="2" t="s">
        <v>66</v>
      </c>
      <c r="C41" s="7" t="s">
        <v>67</v>
      </c>
      <c r="D41" s="3">
        <v>0</v>
      </c>
      <c r="E41" s="3">
        <v>0</v>
      </c>
      <c r="F41" s="44">
        <v>55238000</v>
      </c>
      <c r="G41" s="43"/>
      <c r="H41" s="44">
        <f>F41</f>
        <v>55238000</v>
      </c>
      <c r="I41" s="43"/>
      <c r="J41" s="35"/>
      <c r="K41" s="35"/>
    </row>
    <row r="42" spans="2:11" x14ac:dyDescent="0.45">
      <c r="B42" s="2" t="s">
        <v>108</v>
      </c>
      <c r="C42" s="7" t="s">
        <v>109</v>
      </c>
      <c r="D42" s="3">
        <v>0</v>
      </c>
      <c r="E42" s="3">
        <v>0</v>
      </c>
      <c r="F42" s="44">
        <v>459000000</v>
      </c>
      <c r="G42" s="43"/>
      <c r="H42" s="44"/>
      <c r="I42" s="43"/>
      <c r="J42" s="35"/>
      <c r="K42" s="35"/>
    </row>
    <row r="43" spans="2:11" s="18" customFormat="1" x14ac:dyDescent="0.45">
      <c r="B43" s="16" t="s">
        <v>33</v>
      </c>
      <c r="C43" s="36" t="s">
        <v>68</v>
      </c>
      <c r="D43" s="17">
        <f>D44+D45</f>
        <v>211884000000</v>
      </c>
      <c r="E43" s="17">
        <f>E44+E45</f>
        <v>211884000000</v>
      </c>
      <c r="F43" s="40">
        <f>F44+F45</f>
        <v>64737580000</v>
      </c>
      <c r="G43" s="41"/>
      <c r="H43" s="40">
        <f>H44+H45</f>
        <v>64737580000</v>
      </c>
      <c r="I43" s="41"/>
      <c r="J43" s="37">
        <f t="shared" si="0"/>
        <v>30.553312189688697</v>
      </c>
      <c r="K43" s="37">
        <f t="shared" si="1"/>
        <v>30.553312189688697</v>
      </c>
    </row>
    <row r="44" spans="2:11" x14ac:dyDescent="0.45">
      <c r="B44" s="4" t="s">
        <v>9</v>
      </c>
      <c r="C44" s="8" t="s">
        <v>18</v>
      </c>
      <c r="D44" s="5">
        <v>158325000000</v>
      </c>
      <c r="E44" s="5">
        <v>158325000000</v>
      </c>
      <c r="F44" s="42">
        <v>39561000000</v>
      </c>
      <c r="G44" s="43"/>
      <c r="H44" s="42">
        <f>F44</f>
        <v>39561000000</v>
      </c>
      <c r="I44" s="43"/>
      <c r="J44" s="35">
        <f t="shared" si="0"/>
        <v>24.987209853150166</v>
      </c>
      <c r="K44" s="35">
        <f t="shared" si="1"/>
        <v>24.987209853150166</v>
      </c>
    </row>
    <row r="45" spans="2:11" x14ac:dyDescent="0.45">
      <c r="B45" s="4" t="s">
        <v>10</v>
      </c>
      <c r="C45" s="8" t="s">
        <v>19</v>
      </c>
      <c r="D45" s="5">
        <f>46387000000+7172000000</f>
        <v>53559000000</v>
      </c>
      <c r="E45" s="5">
        <f>D45</f>
        <v>53559000000</v>
      </c>
      <c r="F45" s="42">
        <v>25176580000</v>
      </c>
      <c r="G45" s="43"/>
      <c r="H45" s="42">
        <f>F45</f>
        <v>25176580000</v>
      </c>
      <c r="I45" s="43"/>
      <c r="J45" s="34" t="s">
        <v>48</v>
      </c>
      <c r="K45" s="34" t="s">
        <v>48</v>
      </c>
    </row>
    <row r="46" spans="2:11" ht="0" hidden="1" customHeight="1" x14ac:dyDescent="0.45"/>
    <row r="47" spans="2:11" ht="5.25" customHeight="1" x14ac:dyDescent="0.45"/>
  </sheetData>
  <mergeCells count="81">
    <mergeCell ref="F42:G42"/>
    <mergeCell ref="H42:I42"/>
    <mergeCell ref="B2:F2"/>
    <mergeCell ref="I2:K2"/>
    <mergeCell ref="B4:K4"/>
    <mergeCell ref="B6:K6"/>
    <mergeCell ref="D8:E8"/>
    <mergeCell ref="F8:I8"/>
    <mergeCell ref="J8:K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3:G43"/>
    <mergeCell ref="H43:I43"/>
    <mergeCell ref="F44:G44"/>
    <mergeCell ref="H44:I44"/>
    <mergeCell ref="F45:G45"/>
    <mergeCell ref="H45:I45"/>
  </mergeCells>
  <pageMargins left="0.23622047244094491" right="0.23622047244094491" top="0.23622047244094491" bottom="0.78740157480314965" header="0.23622047244094491" footer="0.23622047244094491"/>
  <pageSetup paperSize="9" orientation="landscape" horizontalDpi="300" verticalDpi="300" r:id="rId1"/>
  <headerFooter alignWithMargins="0">
    <oddFooter>&amp;C&amp;"Arial,Regular"&amp;10&amp;P/&amp;N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29"/>
  <sheetViews>
    <sheetView showGridLines="0" workbookViewId="0">
      <selection activeCell="J26" sqref="J26:K26"/>
    </sheetView>
  </sheetViews>
  <sheetFormatPr defaultColWidth="8.73046875" defaultRowHeight="14.25" x14ac:dyDescent="0.45"/>
  <cols>
    <col min="1" max="1" width="2" customWidth="1"/>
    <col min="2" max="2" width="4.46484375" customWidth="1"/>
    <col min="3" max="3" width="30.73046875" customWidth="1"/>
    <col min="4" max="4" width="11.59765625" customWidth="1"/>
    <col min="5" max="5" width="1.796875" customWidth="1"/>
    <col min="6" max="6" width="11.9296875" customWidth="1"/>
    <col min="7" max="8" width="13.46484375" customWidth="1"/>
    <col min="9" max="9" width="9.9296875" customWidth="1"/>
    <col min="10" max="10" width="9.06640625" customWidth="1"/>
    <col min="11" max="11" width="4.46484375" customWidth="1"/>
    <col min="12" max="14" width="10.265625" style="31" customWidth="1"/>
    <col min="15" max="15" width="0" hidden="1" customWidth="1"/>
    <col min="16" max="16" width="1.796875" customWidth="1"/>
  </cols>
  <sheetData>
    <row r="1" spans="2:14" ht="6.3" customHeight="1" x14ac:dyDescent="0.45"/>
    <row r="2" spans="2:14" ht="24" customHeight="1" x14ac:dyDescent="0.45">
      <c r="B2" s="48" t="s">
        <v>0</v>
      </c>
      <c r="C2" s="49"/>
      <c r="D2" s="49"/>
      <c r="K2" s="50"/>
      <c r="L2" s="49"/>
      <c r="M2" s="49"/>
      <c r="N2" s="49"/>
    </row>
    <row r="3" spans="2:14" ht="5" customHeight="1" x14ac:dyDescent="0.45"/>
    <row r="4" spans="2:14" ht="44.75" customHeight="1" x14ac:dyDescent="0.45">
      <c r="B4" s="51" t="s">
        <v>110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2:14" ht="10.8" customHeight="1" x14ac:dyDescent="0.45"/>
    <row r="6" spans="2:14" ht="18" customHeight="1" x14ac:dyDescent="0.45">
      <c r="B6" s="52" t="s">
        <v>69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2:14" ht="4.05" customHeight="1" x14ac:dyDescent="0.45"/>
    <row r="8" spans="2:14" x14ac:dyDescent="0.45">
      <c r="B8" s="11" t="s">
        <v>2</v>
      </c>
      <c r="C8" s="9" t="s">
        <v>3</v>
      </c>
      <c r="D8" s="53" t="s">
        <v>4</v>
      </c>
      <c r="E8" s="46"/>
      <c r="F8" s="46"/>
      <c r="G8" s="54"/>
      <c r="H8" s="53" t="s">
        <v>70</v>
      </c>
      <c r="I8" s="46"/>
      <c r="J8" s="46"/>
      <c r="K8" s="54"/>
      <c r="L8" s="55" t="s">
        <v>6</v>
      </c>
      <c r="M8" s="71"/>
      <c r="N8" s="56"/>
    </row>
    <row r="9" spans="2:14" x14ac:dyDescent="0.45">
      <c r="B9" s="10" t="s">
        <v>22</v>
      </c>
      <c r="C9" s="10" t="s">
        <v>22</v>
      </c>
      <c r="D9" s="70" t="s">
        <v>71</v>
      </c>
      <c r="E9" s="54"/>
      <c r="F9" s="1" t="s">
        <v>72</v>
      </c>
      <c r="G9" s="1" t="s">
        <v>73</v>
      </c>
      <c r="H9" s="12" t="s">
        <v>71</v>
      </c>
      <c r="I9" s="1" t="s">
        <v>72</v>
      </c>
      <c r="J9" s="53" t="s">
        <v>73</v>
      </c>
      <c r="K9" s="54"/>
      <c r="L9" s="38" t="s">
        <v>71</v>
      </c>
      <c r="M9" s="39" t="s">
        <v>72</v>
      </c>
      <c r="N9" s="39" t="s">
        <v>73</v>
      </c>
    </row>
    <row r="10" spans="2:14" x14ac:dyDescent="0.45">
      <c r="B10" s="6" t="s">
        <v>7</v>
      </c>
      <c r="C10" s="6" t="s">
        <v>8</v>
      </c>
      <c r="D10" s="47" t="s">
        <v>9</v>
      </c>
      <c r="E10" s="43"/>
      <c r="F10" s="6" t="s">
        <v>10</v>
      </c>
      <c r="G10" s="6" t="s">
        <v>15</v>
      </c>
      <c r="H10" s="6" t="s">
        <v>20</v>
      </c>
      <c r="I10" s="6" t="s">
        <v>74</v>
      </c>
      <c r="J10" s="47" t="s">
        <v>75</v>
      </c>
      <c r="K10" s="43"/>
      <c r="L10" s="33" t="s">
        <v>76</v>
      </c>
      <c r="M10" s="33" t="s">
        <v>77</v>
      </c>
      <c r="N10" s="33" t="s">
        <v>78</v>
      </c>
    </row>
    <row r="11" spans="2:14" s="18" customFormat="1" x14ac:dyDescent="0.45">
      <c r="B11" s="16"/>
      <c r="C11" s="36" t="s">
        <v>79</v>
      </c>
      <c r="D11" s="40">
        <f>SUM(D13:E27)</f>
        <v>239690000000</v>
      </c>
      <c r="E11" s="41"/>
      <c r="F11" s="17">
        <f>SUM(F12:F24)</f>
        <v>23260000000</v>
      </c>
      <c r="G11" s="17">
        <f>SUM(G13:G24)</f>
        <v>213223000000</v>
      </c>
      <c r="H11" s="17">
        <f>SUM(H13:H27)</f>
        <v>51512086463</v>
      </c>
      <c r="I11" s="17">
        <f>SUM(I12:I27)</f>
        <v>3179608000</v>
      </c>
      <c r="J11" s="40">
        <f>SUM(J12:K27)</f>
        <v>47873478463</v>
      </c>
      <c r="K11" s="41"/>
      <c r="L11" s="37">
        <f>H11/D11*100</f>
        <v>21.491128734198341</v>
      </c>
      <c r="M11" s="37">
        <f>I11/F11*100</f>
        <v>13.669853826311265</v>
      </c>
      <c r="N11" s="37">
        <f>J11/G11*100</f>
        <v>22.452305081065361</v>
      </c>
    </row>
    <row r="12" spans="2:14" x14ac:dyDescent="0.45">
      <c r="B12" s="13"/>
      <c r="C12" s="14" t="s">
        <v>80</v>
      </c>
      <c r="D12" s="69">
        <v>0</v>
      </c>
      <c r="E12" s="43"/>
      <c r="F12" s="15">
        <v>0</v>
      </c>
      <c r="G12" s="15">
        <v>0</v>
      </c>
      <c r="H12" s="15">
        <v>0</v>
      </c>
      <c r="I12" s="15">
        <v>0</v>
      </c>
      <c r="J12" s="69">
        <v>0</v>
      </c>
      <c r="K12" s="43"/>
      <c r="L12" s="35"/>
      <c r="M12" s="35"/>
      <c r="N12" s="35"/>
    </row>
    <row r="13" spans="2:14" x14ac:dyDescent="0.45">
      <c r="B13" s="4" t="s">
        <v>9</v>
      </c>
      <c r="C13" s="8" t="s">
        <v>81</v>
      </c>
      <c r="D13" s="42">
        <f>F13+G13</f>
        <v>100023970000</v>
      </c>
      <c r="E13" s="43"/>
      <c r="F13" s="5">
        <v>1885000000</v>
      </c>
      <c r="G13" s="5">
        <v>98138970000</v>
      </c>
      <c r="H13" s="5">
        <f>I13+J13</f>
        <v>19922819538</v>
      </c>
      <c r="I13" s="5">
        <v>0</v>
      </c>
      <c r="J13" s="42">
        <v>19922819538</v>
      </c>
      <c r="K13" s="43"/>
      <c r="L13" s="35">
        <f t="shared" ref="L13:L24" si="0">H13/D13*100</f>
        <v>19.918045182569738</v>
      </c>
      <c r="M13" s="35">
        <f t="shared" ref="M13:M24" si="1">I13/F13*100</f>
        <v>0</v>
      </c>
      <c r="N13" s="35">
        <f t="shared" ref="N13:N24" si="2">J13/G13*100</f>
        <v>20.300620169541215</v>
      </c>
    </row>
    <row r="14" spans="2:14" x14ac:dyDescent="0.45">
      <c r="B14" s="4" t="s">
        <v>10</v>
      </c>
      <c r="C14" s="8" t="s">
        <v>82</v>
      </c>
      <c r="D14" s="42">
        <f t="shared" ref="D14:D26" si="3">F14+G14</f>
        <v>150000000</v>
      </c>
      <c r="E14" s="43"/>
      <c r="F14" s="5">
        <v>0</v>
      </c>
      <c r="G14" s="5">
        <v>150000000</v>
      </c>
      <c r="H14" s="5">
        <f t="shared" ref="H14:H27" si="4">I14+J14</f>
        <v>25350000</v>
      </c>
      <c r="I14" s="5">
        <v>0</v>
      </c>
      <c r="J14" s="42">
        <v>25350000</v>
      </c>
      <c r="K14" s="43"/>
      <c r="L14" s="35">
        <f t="shared" si="0"/>
        <v>16.900000000000002</v>
      </c>
      <c r="M14" s="35"/>
      <c r="N14" s="35">
        <f t="shared" si="2"/>
        <v>16.900000000000002</v>
      </c>
    </row>
    <row r="15" spans="2:14" x14ac:dyDescent="0.45">
      <c r="B15" s="4" t="s">
        <v>15</v>
      </c>
      <c r="C15" s="8" t="s">
        <v>83</v>
      </c>
      <c r="D15" s="42">
        <f t="shared" si="3"/>
        <v>11397000000</v>
      </c>
      <c r="E15" s="43"/>
      <c r="F15" s="5">
        <v>200000000</v>
      </c>
      <c r="G15" s="5">
        <f>3939000000+7258000000</f>
        <v>11197000000</v>
      </c>
      <c r="H15" s="5">
        <f t="shared" si="4"/>
        <v>2452410335</v>
      </c>
      <c r="I15" s="5">
        <v>0</v>
      </c>
      <c r="J15" s="42">
        <v>2452410335</v>
      </c>
      <c r="K15" s="43"/>
      <c r="L15" s="35">
        <f t="shared" si="0"/>
        <v>21.518034000175483</v>
      </c>
      <c r="M15" s="35">
        <f t="shared" si="1"/>
        <v>0</v>
      </c>
      <c r="N15" s="35">
        <f t="shared" si="2"/>
        <v>21.902387559167636</v>
      </c>
    </row>
    <row r="16" spans="2:14" x14ac:dyDescent="0.45">
      <c r="B16" s="4" t="s">
        <v>20</v>
      </c>
      <c r="C16" s="8" t="s">
        <v>84</v>
      </c>
      <c r="D16" s="42">
        <f t="shared" si="3"/>
        <v>225000000</v>
      </c>
      <c r="E16" s="43"/>
      <c r="F16" s="5">
        <v>0</v>
      </c>
      <c r="G16" s="5">
        <v>225000000</v>
      </c>
      <c r="H16" s="5">
        <f t="shared" si="4"/>
        <v>142800000</v>
      </c>
      <c r="I16" s="5">
        <v>0</v>
      </c>
      <c r="J16" s="42">
        <v>142800000</v>
      </c>
      <c r="K16" s="43"/>
      <c r="L16" s="35">
        <f t="shared" si="0"/>
        <v>63.466666666666669</v>
      </c>
      <c r="M16" s="35"/>
      <c r="N16" s="35">
        <f t="shared" si="2"/>
        <v>63.466666666666669</v>
      </c>
    </row>
    <row r="17" spans="2:14" x14ac:dyDescent="0.45">
      <c r="B17" s="4" t="s">
        <v>74</v>
      </c>
      <c r="C17" s="8" t="s">
        <v>85</v>
      </c>
      <c r="D17" s="42">
        <f t="shared" si="3"/>
        <v>90000000</v>
      </c>
      <c r="E17" s="43"/>
      <c r="F17" s="5">
        <v>0</v>
      </c>
      <c r="G17" s="5">
        <v>90000000</v>
      </c>
      <c r="H17" s="5">
        <f t="shared" si="4"/>
        <v>2000000</v>
      </c>
      <c r="I17" s="5">
        <v>0</v>
      </c>
      <c r="J17" s="42">
        <v>2000000</v>
      </c>
      <c r="K17" s="43"/>
      <c r="L17" s="35">
        <f t="shared" si="0"/>
        <v>2.2222222222222223</v>
      </c>
      <c r="M17" s="35"/>
      <c r="N17" s="35">
        <f t="shared" si="2"/>
        <v>2.2222222222222223</v>
      </c>
    </row>
    <row r="18" spans="2:14" x14ac:dyDescent="0.45">
      <c r="B18" s="4" t="s">
        <v>75</v>
      </c>
      <c r="C18" s="8" t="s">
        <v>86</v>
      </c>
      <c r="D18" s="42">
        <f t="shared" si="3"/>
        <v>125000000</v>
      </c>
      <c r="E18" s="43"/>
      <c r="F18" s="5">
        <v>0</v>
      </c>
      <c r="G18" s="5">
        <v>125000000</v>
      </c>
      <c r="H18" s="5">
        <f t="shared" si="4"/>
        <v>71160000</v>
      </c>
      <c r="I18" s="5">
        <v>0</v>
      </c>
      <c r="J18" s="42">
        <v>71160000</v>
      </c>
      <c r="K18" s="43"/>
      <c r="L18" s="35">
        <f t="shared" si="0"/>
        <v>56.927999999999997</v>
      </c>
      <c r="M18" s="35"/>
      <c r="N18" s="35">
        <f t="shared" si="2"/>
        <v>56.927999999999997</v>
      </c>
    </row>
    <row r="19" spans="2:14" x14ac:dyDescent="0.45">
      <c r="B19" s="4" t="s">
        <v>87</v>
      </c>
      <c r="C19" s="8" t="s">
        <v>88</v>
      </c>
      <c r="D19" s="42">
        <f t="shared" si="3"/>
        <v>1000000000</v>
      </c>
      <c r="E19" s="43"/>
      <c r="F19" s="5">
        <v>0</v>
      </c>
      <c r="G19" s="5">
        <v>1000000000</v>
      </c>
      <c r="H19" s="5">
        <f t="shared" si="4"/>
        <v>0</v>
      </c>
      <c r="I19" s="5">
        <v>0</v>
      </c>
      <c r="J19" s="42">
        <v>0</v>
      </c>
      <c r="K19" s="43"/>
      <c r="L19" s="35">
        <f t="shared" si="0"/>
        <v>0</v>
      </c>
      <c r="M19" s="35"/>
      <c r="N19" s="35">
        <f t="shared" si="2"/>
        <v>0</v>
      </c>
    </row>
    <row r="20" spans="2:14" x14ac:dyDescent="0.45">
      <c r="B20" s="4" t="s">
        <v>89</v>
      </c>
      <c r="C20" s="8" t="s">
        <v>90</v>
      </c>
      <c r="D20" s="42">
        <f t="shared" si="3"/>
        <v>28416000000</v>
      </c>
      <c r="E20" s="43"/>
      <c r="F20" s="5">
        <v>13865000000</v>
      </c>
      <c r="G20" s="5">
        <f>14637000000-86000000</f>
        <v>14551000000</v>
      </c>
      <c r="H20" s="5">
        <f t="shared" si="4"/>
        <v>8198715518</v>
      </c>
      <c r="I20" s="5">
        <v>2900000000</v>
      </c>
      <c r="J20" s="42">
        <v>5298715518</v>
      </c>
      <c r="K20" s="43"/>
      <c r="L20" s="35">
        <f t="shared" si="0"/>
        <v>28.85246170467342</v>
      </c>
      <c r="M20" s="35">
        <f t="shared" si="1"/>
        <v>20.915975477821856</v>
      </c>
      <c r="N20" s="35">
        <f t="shared" si="2"/>
        <v>36.414786049068795</v>
      </c>
    </row>
    <row r="21" spans="2:14" ht="20.25" x14ac:dyDescent="0.45">
      <c r="B21" s="4" t="s">
        <v>91</v>
      </c>
      <c r="C21" s="8" t="s">
        <v>92</v>
      </c>
      <c r="D21" s="42">
        <f t="shared" si="3"/>
        <v>45238020000</v>
      </c>
      <c r="E21" s="43"/>
      <c r="F21" s="5">
        <f>1800000000+4910000000</f>
        <v>6710000000</v>
      </c>
      <c r="G21" s="5">
        <v>38528020000</v>
      </c>
      <c r="H21" s="5">
        <f t="shared" si="4"/>
        <v>6662948072</v>
      </c>
      <c r="I21" s="5">
        <v>0</v>
      </c>
      <c r="J21" s="42">
        <v>6662948072</v>
      </c>
      <c r="K21" s="43"/>
      <c r="L21" s="35">
        <f t="shared" si="0"/>
        <v>14.728646549959526</v>
      </c>
      <c r="M21" s="35">
        <f t="shared" si="1"/>
        <v>0</v>
      </c>
      <c r="N21" s="35">
        <f t="shared" si="2"/>
        <v>17.29377235580754</v>
      </c>
    </row>
    <row r="22" spans="2:14" x14ac:dyDescent="0.45">
      <c r="B22" s="4" t="s">
        <v>93</v>
      </c>
      <c r="C22" s="8" t="s">
        <v>94</v>
      </c>
      <c r="D22" s="42">
        <f t="shared" si="3"/>
        <v>46631010000</v>
      </c>
      <c r="E22" s="43"/>
      <c r="F22" s="5">
        <v>0</v>
      </c>
      <c r="G22" s="5">
        <v>46631010000</v>
      </c>
      <c r="H22" s="5">
        <f t="shared" si="4"/>
        <v>13132013400</v>
      </c>
      <c r="I22" s="5">
        <v>0</v>
      </c>
      <c r="J22" s="42">
        <v>13132013400</v>
      </c>
      <c r="K22" s="43"/>
      <c r="L22" s="35">
        <f t="shared" si="0"/>
        <v>28.161546147081097</v>
      </c>
      <c r="M22" s="35"/>
      <c r="N22" s="35">
        <f t="shared" si="2"/>
        <v>28.161546147081097</v>
      </c>
    </row>
    <row r="23" spans="2:14" x14ac:dyDescent="0.45">
      <c r="B23" s="4" t="s">
        <v>95</v>
      </c>
      <c r="C23" s="8" t="s">
        <v>96</v>
      </c>
      <c r="D23" s="42">
        <f t="shared" si="3"/>
        <v>2517000000</v>
      </c>
      <c r="E23" s="43"/>
      <c r="F23" s="5">
        <v>300000000</v>
      </c>
      <c r="G23" s="5">
        <v>2217000000</v>
      </c>
      <c r="H23" s="5">
        <f t="shared" si="4"/>
        <v>49505600</v>
      </c>
      <c r="I23" s="5">
        <v>0</v>
      </c>
      <c r="J23" s="42">
        <v>49505600</v>
      </c>
      <c r="K23" s="43"/>
      <c r="L23" s="35">
        <f t="shared" si="0"/>
        <v>1.9668494239173619</v>
      </c>
      <c r="M23" s="35">
        <f t="shared" si="1"/>
        <v>0</v>
      </c>
      <c r="N23" s="35">
        <f t="shared" si="2"/>
        <v>2.232999548940009</v>
      </c>
    </row>
    <row r="24" spans="2:14" x14ac:dyDescent="0.45">
      <c r="B24" s="4" t="s">
        <v>97</v>
      </c>
      <c r="C24" s="8" t="s">
        <v>98</v>
      </c>
      <c r="D24" s="42">
        <f t="shared" si="3"/>
        <v>670000000</v>
      </c>
      <c r="E24" s="43"/>
      <c r="F24" s="5">
        <v>300000000</v>
      </c>
      <c r="G24" s="5">
        <v>370000000</v>
      </c>
      <c r="H24" s="5">
        <f t="shared" si="4"/>
        <v>393364000</v>
      </c>
      <c r="I24" s="5">
        <v>279608000</v>
      </c>
      <c r="J24" s="42">
        <v>113756000</v>
      </c>
      <c r="K24" s="43"/>
      <c r="L24" s="35">
        <f t="shared" si="0"/>
        <v>58.711044776119401</v>
      </c>
      <c r="M24" s="35">
        <f t="shared" si="1"/>
        <v>93.202666666666673</v>
      </c>
      <c r="N24" s="35">
        <f t="shared" si="2"/>
        <v>30.744864864864862</v>
      </c>
    </row>
    <row r="25" spans="2:14" x14ac:dyDescent="0.45">
      <c r="B25" s="4" t="s">
        <v>99</v>
      </c>
      <c r="C25" s="8" t="s">
        <v>100</v>
      </c>
      <c r="D25" s="42">
        <f t="shared" si="3"/>
        <v>0</v>
      </c>
      <c r="E25" s="43"/>
      <c r="F25" s="5">
        <v>0</v>
      </c>
      <c r="G25" s="5">
        <v>0</v>
      </c>
      <c r="H25" s="5">
        <f t="shared" si="4"/>
        <v>0</v>
      </c>
      <c r="I25" s="5">
        <v>0</v>
      </c>
      <c r="J25" s="42">
        <v>0</v>
      </c>
      <c r="K25" s="43"/>
      <c r="L25" s="34"/>
      <c r="M25" s="34"/>
      <c r="N25" s="34"/>
    </row>
    <row r="26" spans="2:14" x14ac:dyDescent="0.45">
      <c r="B26" s="4" t="s">
        <v>8</v>
      </c>
      <c r="C26" s="8" t="s">
        <v>106</v>
      </c>
      <c r="D26" s="42">
        <f t="shared" si="3"/>
        <v>0</v>
      </c>
      <c r="E26" s="43"/>
      <c r="F26" s="5">
        <v>0</v>
      </c>
      <c r="G26" s="5">
        <v>0</v>
      </c>
      <c r="H26" s="5">
        <v>459000000</v>
      </c>
      <c r="I26" s="5">
        <v>0</v>
      </c>
      <c r="J26" s="42"/>
      <c r="K26" s="43"/>
      <c r="L26" s="34"/>
      <c r="M26" s="34"/>
      <c r="N26" s="34"/>
    </row>
    <row r="27" spans="2:14" x14ac:dyDescent="0.45">
      <c r="B27" s="4" t="s">
        <v>101</v>
      </c>
      <c r="C27" s="8" t="s">
        <v>102</v>
      </c>
      <c r="D27" s="42">
        <v>3207000000</v>
      </c>
      <c r="E27" s="43"/>
      <c r="F27" s="5">
        <v>0</v>
      </c>
      <c r="G27" s="5">
        <v>0</v>
      </c>
      <c r="H27" s="5">
        <f t="shared" si="4"/>
        <v>0</v>
      </c>
      <c r="I27" s="5">
        <v>0</v>
      </c>
      <c r="J27" s="42">
        <v>0</v>
      </c>
      <c r="K27" s="43"/>
      <c r="L27" s="34" t="s">
        <v>48</v>
      </c>
      <c r="M27" s="34"/>
      <c r="N27" s="34"/>
    </row>
    <row r="28" spans="2:14" ht="0" hidden="1" customHeight="1" x14ac:dyDescent="0.45"/>
    <row r="29" spans="2:14" ht="14.55" customHeight="1" x14ac:dyDescent="0.45"/>
  </sheetData>
  <mergeCells count="45">
    <mergeCell ref="B2:D2"/>
    <mergeCell ref="K2:N2"/>
    <mergeCell ref="B4:N4"/>
    <mergeCell ref="B6:N6"/>
    <mergeCell ref="D8:G8"/>
    <mergeCell ref="H8:K8"/>
    <mergeCell ref="L8:N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7:E27"/>
    <mergeCell ref="J27:K27"/>
    <mergeCell ref="D24:E24"/>
    <mergeCell ref="J24:K24"/>
    <mergeCell ref="D25:E25"/>
    <mergeCell ref="J25:K25"/>
    <mergeCell ref="D26:E26"/>
    <mergeCell ref="J26:K26"/>
  </mergeCells>
  <pageMargins left="0" right="0" top="0.23622047244094491" bottom="0.62992125984251968" header="0.23622047244094491" footer="0.23622047244094491"/>
  <pageSetup paperSize="9" orientation="landscape" horizontalDpi="300" verticalDpi="300" r:id="rId1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Cân đối</vt:lpstr>
      <vt:lpstr>Thu</vt:lpstr>
      <vt:lpstr>Chi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 HUNG</dc:creator>
  <cp:lastModifiedBy>Le Na</cp:lastModifiedBy>
  <cp:lastPrinted>2026-10-09T08:28:09Z</cp:lastPrinted>
  <dcterms:created xsi:type="dcterms:W3CDTF">2026-07-17T01:15:29Z</dcterms:created>
  <dcterms:modified xsi:type="dcterms:W3CDTF">2026-10-09T08:28:17Z</dcterms:modified>
</cp:coreProperties>
</file>