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25"/>
  </bookViews>
  <sheets>
    <sheet name="Cân đối" sheetId="6" r:id="rId1"/>
    <sheet name="Thu CKTC" sheetId="4" r:id="rId2"/>
    <sheet name="Chi CKTC" sheetId="5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12" i="5" l="1"/>
  <c r="D13" i="5"/>
  <c r="D11" i="5"/>
  <c r="F11" i="5"/>
  <c r="F13" i="5"/>
  <c r="F23" i="5"/>
  <c r="F24" i="5"/>
  <c r="F28" i="5"/>
  <c r="F27" i="5"/>
  <c r="F26" i="5"/>
  <c r="F25" i="5"/>
  <c r="F22" i="5"/>
  <c r="F21" i="5"/>
  <c r="F20" i="5"/>
  <c r="F15" i="5"/>
  <c r="F14" i="5"/>
  <c r="F12" i="5"/>
  <c r="E16" i="4"/>
  <c r="E25" i="4"/>
  <c r="E24" i="4"/>
  <c r="E20" i="4"/>
  <c r="E19" i="4"/>
  <c r="E18" i="4"/>
  <c r="E14" i="4"/>
  <c r="E13" i="4"/>
  <c r="D16" i="4"/>
  <c r="D24" i="4"/>
  <c r="E23" i="4"/>
  <c r="D23" i="4"/>
  <c r="D13" i="4"/>
  <c r="D14" i="4"/>
  <c r="D15" i="4"/>
  <c r="D17" i="4"/>
  <c r="D18" i="4"/>
  <c r="D19" i="4"/>
  <c r="D20" i="4"/>
  <c r="D22" i="4"/>
  <c r="D27" i="4"/>
  <c r="E27" i="4" s="1"/>
  <c r="D26" i="4"/>
  <c r="E26" i="4" s="1"/>
  <c r="B9" i="6"/>
  <c r="D29" i="5" l="1"/>
  <c r="D28" i="5"/>
  <c r="D27" i="5"/>
  <c r="D26" i="5"/>
  <c r="D25" i="5"/>
  <c r="D22" i="5"/>
  <c r="D21" i="5"/>
  <c r="D20" i="5"/>
  <c r="D19" i="5"/>
  <c r="D18" i="5"/>
  <c r="D17" i="5"/>
  <c r="D15" i="5"/>
  <c r="D14" i="5"/>
  <c r="B10" i="6"/>
  <c r="B7" i="6" s="1"/>
  <c r="D7" i="6"/>
  <c r="D25" i="4"/>
  <c r="D12" i="4"/>
  <c r="E12" i="4"/>
  <c r="D11" i="4" l="1"/>
  <c r="E11" i="4" l="1"/>
  <c r="D24" i="5"/>
  <c r="I19" i="5"/>
  <c r="D23" i="5"/>
</calcChain>
</file>

<file path=xl/sharedStrings.xml><?xml version="1.0" encoding="utf-8"?>
<sst xmlns="http://schemas.openxmlformats.org/spreadsheetml/2006/main" count="102" uniqueCount="89">
  <si>
    <t>NỘI DUNG</t>
  </si>
  <si>
    <t xml:space="preserve"> -</t>
  </si>
  <si>
    <t xml:space="preserve"> - Bổ sung cân đối </t>
  </si>
  <si>
    <t>V.</t>
  </si>
  <si>
    <t>Thu chuyển nguồn năm trước chuyển sang (nếu có)</t>
  </si>
  <si>
    <t>TỔNG THU</t>
  </si>
  <si>
    <t>IV.</t>
  </si>
  <si>
    <t>Viện trợ không hoàn lại trực tiếp cho xã (nếu có)</t>
  </si>
  <si>
    <t>II.</t>
  </si>
  <si>
    <t xml:space="preserve"> Các khoản thu phân chia theo tỷ lệ phần trăm</t>
  </si>
  <si>
    <t>I.</t>
  </si>
  <si>
    <t>Các khoản thu 100%</t>
  </si>
  <si>
    <t>III.</t>
  </si>
  <si>
    <t xml:space="preserve"> Thu bổ sung từ ngân sách cấp trên</t>
  </si>
  <si>
    <t>TT</t>
  </si>
  <si>
    <t>TỔNG CHI</t>
  </si>
  <si>
    <t>Chi công tác dân quân tự vê, an ninh trật tự</t>
  </si>
  <si>
    <t>Sự nghiệp giáo dục</t>
  </si>
  <si>
    <t>Sự nghiệp y tế</t>
  </si>
  <si>
    <t>Sự nghiệp văn hoá, thông tin</t>
  </si>
  <si>
    <t>Sự nghiệp thể dục thể thao</t>
  </si>
  <si>
    <t>Sự nghiệp kinh tế</t>
  </si>
  <si>
    <t>Chi quản lý Nhà nước, Đảng, đoàn thể</t>
  </si>
  <si>
    <t>Sự nghiệp đảm bảo xã hội</t>
  </si>
  <si>
    <t xml:space="preserve">  Quản lý Nhà nước </t>
  </si>
  <si>
    <t xml:space="preserve">  Đảng Cộng sản Việt Nam </t>
  </si>
  <si>
    <t>Dự phòng ngân sách</t>
  </si>
  <si>
    <t>Các tổ chức chính trị xã hội</t>
  </si>
  <si>
    <t xml:space="preserve">    UBND NHÂN DÂN                                                 </t>
  </si>
  <si>
    <t>THU NSNN</t>
  </si>
  <si>
    <t>THU NSX</t>
  </si>
  <si>
    <t>TỔNG SỐ</t>
  </si>
  <si>
    <t>ĐẦU TƯ PHÁT TRIỂN</t>
  </si>
  <si>
    <t>THƯỜNG XUYÊN</t>
  </si>
  <si>
    <t>ỦY BAN NHÂN DÂN                                          CỘNG HÒA XÃ HỘI CHỦ NGHĨA VIỆT NAM</t>
  </si>
  <si>
    <t xml:space="preserve">                              Biểu số 108/CK TC-NSNN</t>
  </si>
  <si>
    <t xml:space="preserve">                                                                                                                        </t>
  </si>
  <si>
    <t>DỰ TOÁN</t>
  </si>
  <si>
    <t>NỘI DUNG CHI</t>
  </si>
  <si>
    <t>TỔNG SỐ THU</t>
  </si>
  <si>
    <t>TỔNG SỐ CHI</t>
  </si>
  <si>
    <t>I. Các khoản thu xã hưởng 100%</t>
  </si>
  <si>
    <t>I. Chi đầu tư phát triển</t>
  </si>
  <si>
    <t>II. Các khoản thu phân chia theo tỷ lệ (1)</t>
  </si>
  <si>
    <t>II. Chi thường xuyên</t>
  </si>
  <si>
    <t>III. Thu bổ sung</t>
  </si>
  <si>
    <t>III. Dự phòng</t>
  </si>
  <si>
    <t>- Bổ sung cân đối</t>
  </si>
  <si>
    <t>IV. Thu chuyển nguồn</t>
  </si>
  <si>
    <t xml:space="preserve">              Biểu số 110/CK TC-NSNN</t>
  </si>
  <si>
    <t xml:space="preserve">                                        Biểu số 109/CK TC-NSNN</t>
  </si>
  <si>
    <t>Hoa lợi đất công</t>
  </si>
  <si>
    <t>Thu khác ngân sách</t>
  </si>
  <si>
    <t>Lệ phí trước bạ</t>
  </si>
  <si>
    <t>Chi phát thanh, truyền thanh</t>
  </si>
  <si>
    <t>Chi bảo vệ môi trường</t>
  </si>
  <si>
    <t xml:space="preserve"> Thuế tiêu thụ đặc biệt </t>
  </si>
  <si>
    <t>TỔNG HỢP DỰ TOÁN THU NGÂN SÁCH XÃ NĂM 2025</t>
  </si>
  <si>
    <t>Dự toán 2025</t>
  </si>
  <si>
    <t>TỔNG HỢP DỰ TOÁN CHI NGÂN SÁCH XÃ NĂM 2025</t>
  </si>
  <si>
    <t>Chi khác ngân sách</t>
  </si>
  <si>
    <t>CÂN ĐỐI NGÂN SÁCH XÃ NĂM 2025</t>
  </si>
  <si>
    <t xml:space="preserve">Phí và lệ phí </t>
  </si>
  <si>
    <t>Thuế mặt đất, mặt nước</t>
  </si>
  <si>
    <t>Thuế GTGT và TNDN</t>
  </si>
  <si>
    <t>Thu tiền sử dụng đất</t>
  </si>
  <si>
    <t>Thuế thu nhập cá nhân</t>
  </si>
  <si>
    <t>Thu quốc doanh</t>
  </si>
  <si>
    <t>Khối mặt trận và các đoàn thể</t>
  </si>
  <si>
    <t>I</t>
  </si>
  <si>
    <t>II</t>
  </si>
  <si>
    <t>Dự toán còn lại 6 tháng</t>
  </si>
  <si>
    <t>III</t>
  </si>
  <si>
    <t xml:space="preserve">  Đơn vị: triệu đồng</t>
  </si>
  <si>
    <t>ĐVT: triệu đồng</t>
  </si>
  <si>
    <t xml:space="preserve">UBND XÃ TỨ MỸ                                                                            </t>
  </si>
  <si>
    <t>UỶ BAN NHÂN DÂN XÃ TỨ MỸ</t>
  </si>
  <si>
    <t>(Kèm theo Quyết đinh số:        ngày      tháng 9 năm 2025 của UBND xã Tứ Mỹ)</t>
  </si>
  <si>
    <t>Bổ sung các nhiệm vụ chuyển từ cấp huyện xuống cấp xã</t>
  </si>
  <si>
    <t xml:space="preserve">  XÃ TỨ MỸ                                                        Độc lập-Tự do-Hạnh phúc</t>
  </si>
  <si>
    <t>ỦY BAN NHÂN DÂN                                         CỘNG HÒA XÃ HỘI CHỦ NGHĨA VIỆT NAM</t>
  </si>
  <si>
    <t>(Kèm theo Quyết định số            /QĐ-UBND ngày          / 9 /2025 của UBND xã Tứ Mỹ )</t>
  </si>
  <si>
    <t>UỶ BAN NHÂN XÃ TỨ MỸ</t>
  </si>
  <si>
    <t>Thu cấp phép khai thác khoáng sản</t>
  </si>
  <si>
    <t xml:space="preserve">     XÃ TỨ MỸ                                                                                  Độc lập-Tự do-Hạnh phúc</t>
  </si>
  <si>
    <t>(Kèm theo  Quyết định số              /QĐ-UBND ngày     9 /2025 của UBND xã Tứ Mỹ)</t>
  </si>
  <si>
    <t>Dự toán đã chi 6 tháng đầu năm</t>
  </si>
  <si>
    <t>UỶ BAN NHÂN DÂN  XÃ TỨ MỸ</t>
  </si>
  <si>
    <t>ĐVT: Triệu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</si>
</sst>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26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i/>
      <u/>
      <sz val="10"/>
      <name val="Times New Roman"/>
      <family val="1"/>
    </font>
    <font>
      <i/>
      <sz val="12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sz val="13"/>
      <name val="Times New Roman"/>
      <family val="1"/>
    </font>
    <font>
      <sz val="8"/>
      <name val="Calibri"/>
      <family val="2"/>
    </font>
    <font>
      <sz val="13"/>
      <color indexed="8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2"/>
    </font>
    <font>
      <sz val="14"/>
      <name val=".VnTime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23" fillId="0" borderId="0"/>
  </cellStyleXfs>
  <cellXfs count="114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NumberFormat="1" applyFont="1" applyAlignment="1"/>
    <xf numFmtId="0" fontId="1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NumberFormat="1" applyFont="1" applyAlignment="1">
      <alignment horizontal="right"/>
    </xf>
    <xf numFmtId="0" fontId="3" fillId="0" borderId="0" xfId="0" applyFont="1" applyBorder="1"/>
    <xf numFmtId="0" fontId="4" fillId="0" borderId="0" xfId="0" applyFont="1"/>
    <xf numFmtId="0" fontId="10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0" borderId="2" xfId="0" applyNumberFormat="1" applyFont="1" applyBorder="1" applyAlignment="1">
      <alignment wrapText="1"/>
    </xf>
    <xf numFmtId="0" fontId="4" fillId="0" borderId="3" xfId="0" applyNumberFormat="1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4" fillId="0" borderId="3" xfId="0" applyNumberFormat="1" applyFont="1" applyBorder="1" applyAlignment="1">
      <alignment wrapText="1"/>
    </xf>
    <xf numFmtId="3" fontId="10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3" fontId="4" fillId="0" borderId="2" xfId="0" applyNumberFormat="1" applyFont="1" applyBorder="1" applyAlignment="1">
      <alignment wrapText="1"/>
    </xf>
    <xf numFmtId="3" fontId="1" fillId="0" borderId="4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wrapText="1"/>
    </xf>
    <xf numFmtId="164" fontId="1" fillId="0" borderId="5" xfId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4" fillId="0" borderId="0" xfId="0" applyFont="1"/>
    <xf numFmtId="0" fontId="0" fillId="0" borderId="9" xfId="0" applyBorder="1" applyAlignment="1">
      <alignment horizontal="right"/>
    </xf>
    <xf numFmtId="0" fontId="16" fillId="0" borderId="0" xfId="0" applyFont="1"/>
    <xf numFmtId="0" fontId="5" fillId="0" borderId="5" xfId="0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3" fontId="10" fillId="0" borderId="10" xfId="0" applyNumberFormat="1" applyFont="1" applyBorder="1" applyAlignment="1">
      <alignment wrapText="1"/>
    </xf>
    <xf numFmtId="49" fontId="10" fillId="0" borderId="1" xfId="0" applyNumberFormat="1" applyFont="1" applyFill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4" fillId="0" borderId="0" xfId="0" applyFont="1" applyBorder="1" applyAlignment="1">
      <alignment vertical="top" wrapText="1"/>
    </xf>
    <xf numFmtId="164" fontId="14" fillId="0" borderId="0" xfId="1" applyNumberFormat="1" applyFont="1" applyBorder="1" applyAlignment="1">
      <alignment vertical="top" wrapText="1"/>
    </xf>
    <xf numFmtId="3" fontId="4" fillId="0" borderId="0" xfId="0" applyNumberFormat="1" applyFont="1" applyAlignment="1">
      <alignment wrapText="1"/>
    </xf>
    <xf numFmtId="0" fontId="20" fillId="0" borderId="5" xfId="0" applyFont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vertical="top" wrapText="1"/>
    </xf>
    <xf numFmtId="164" fontId="21" fillId="0" borderId="5" xfId="1" applyNumberFormat="1" applyFont="1" applyBorder="1" applyAlignment="1">
      <alignment vertical="top" wrapText="1"/>
    </xf>
    <xf numFmtId="165" fontId="21" fillId="0" borderId="5" xfId="2" applyNumberFormat="1" applyFont="1" applyFill="1" applyBorder="1" applyAlignment="1">
      <alignment horizontal="right" vertical="center" wrapText="1"/>
    </xf>
    <xf numFmtId="0" fontId="21" fillId="0" borderId="5" xfId="3" applyFont="1" applyBorder="1" applyAlignment="1">
      <alignment vertical="center" wrapText="1"/>
    </xf>
    <xf numFmtId="3" fontId="21" fillId="0" borderId="5" xfId="2" applyNumberFormat="1" applyFont="1" applyFill="1" applyBorder="1" applyAlignment="1">
      <alignment horizontal="right" vertical="center" wrapText="1"/>
    </xf>
    <xf numFmtId="3" fontId="10" fillId="0" borderId="5" xfId="1" applyNumberFormat="1" applyFont="1" applyBorder="1" applyAlignment="1">
      <alignment horizontal="right" vertical="top" wrapText="1"/>
    </xf>
    <xf numFmtId="164" fontId="10" fillId="0" borderId="5" xfId="1" applyNumberFormat="1" applyFont="1" applyBorder="1" applyAlignment="1">
      <alignment vertical="top" wrapText="1"/>
    </xf>
    <xf numFmtId="3" fontId="10" fillId="0" borderId="0" xfId="3" applyNumberFormat="1" applyFont="1" applyAlignment="1">
      <alignment vertical="center"/>
    </xf>
    <xf numFmtId="0" fontId="22" fillId="0" borderId="11" xfId="0" applyFont="1" applyFill="1" applyBorder="1" applyAlignment="1">
      <alignment horizontal="left" vertical="top" wrapText="1"/>
    </xf>
    <xf numFmtId="3" fontId="10" fillId="0" borderId="0" xfId="0" applyNumberFormat="1" applyFont="1" applyAlignment="1">
      <alignment wrapText="1"/>
    </xf>
    <xf numFmtId="4" fontId="4" fillId="0" borderId="3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10" fillId="0" borderId="10" xfId="0" applyNumberFormat="1" applyFont="1" applyBorder="1" applyAlignment="1">
      <alignment wrapText="1"/>
    </xf>
    <xf numFmtId="4" fontId="4" fillId="0" borderId="0" xfId="0" applyNumberFormat="1" applyFont="1" applyAlignment="1">
      <alignment wrapText="1"/>
    </xf>
    <xf numFmtId="3" fontId="2" fillId="0" borderId="0" xfId="0" applyNumberFormat="1" applyFont="1" applyAlignment="1">
      <alignment vertical="center" wrapText="1"/>
    </xf>
    <xf numFmtId="0" fontId="25" fillId="0" borderId="9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1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5" xfId="0" applyFont="1" applyBorder="1" applyAlignment="1">
      <alignment vertical="top" wrapText="1"/>
    </xf>
    <xf numFmtId="164" fontId="21" fillId="0" borderId="5" xfId="1" applyNumberFormat="1" applyFont="1" applyBorder="1" applyAlignment="1">
      <alignment vertical="top" wrapText="1"/>
    </xf>
    <xf numFmtId="0" fontId="4" fillId="0" borderId="0" xfId="0" applyFont="1" applyAlignment="1">
      <alignment horizontal="right"/>
    </xf>
    <xf numFmtId="0" fontId="1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1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5">
    <cellStyle name="Comma" xfId="1" builtinId="3"/>
    <cellStyle name="Comma 49" xfId="2"/>
    <cellStyle name="Normal" xfId="0" builtinId="0"/>
    <cellStyle name="Normal 2" xfId="3"/>
    <cellStyle name="Normal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15240</xdr:rowOff>
    </xdr:from>
    <xdr:to>
      <xdr:col>2</xdr:col>
      <xdr:colOff>251460</xdr:colOff>
      <xdr:row>2</xdr:row>
      <xdr:rowOff>15240</xdr:rowOff>
    </xdr:to>
    <xdr:cxnSp macro="">
      <xdr:nvCxnSpPr>
        <xdr:cNvPr id="3" name="Straight Connector 2"/>
        <xdr:cNvCxnSpPr/>
      </xdr:nvCxnSpPr>
      <xdr:spPr>
        <a:xfrm>
          <a:off x="228600" y="434340"/>
          <a:ext cx="7086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</xdr:colOff>
      <xdr:row>2</xdr:row>
      <xdr:rowOff>0</xdr:rowOff>
    </xdr:from>
    <xdr:to>
      <xdr:col>4</xdr:col>
      <xdr:colOff>335280</xdr:colOff>
      <xdr:row>2</xdr:row>
      <xdr:rowOff>7620</xdr:rowOff>
    </xdr:to>
    <xdr:cxnSp macro="">
      <xdr:nvCxnSpPr>
        <xdr:cNvPr id="5" name="Straight Connector 4"/>
        <xdr:cNvCxnSpPr/>
      </xdr:nvCxnSpPr>
      <xdr:spPr>
        <a:xfrm flipV="1">
          <a:off x="3566160" y="419100"/>
          <a:ext cx="174498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96520</xdr:colOff>
      <xdr:row>2</xdr:row>
      <xdr:rowOff>200660</xdr:rowOff>
    </xdr:from>
    <xdr:to>
      <xdr:col>2</xdr:col>
      <xdr:colOff>294640</xdr:colOff>
      <xdr:row>2</xdr:row>
      <xdr:rowOff>203200</xdr:rowOff>
    </xdr:to>
    <xdr:cxnSp macro="">
      <xdr:nvCxnSpPr>
        <xdr:cNvPr id="3" name="Straight Connector 2"/>
        <xdr:cNvCxnSpPr/>
      </xdr:nvCxnSpPr>
      <xdr:spPr>
        <a:xfrm>
          <a:off x="223520" y="556260"/>
          <a:ext cx="642620" cy="25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755650</xdr:colOff>
      <xdr:row>3</xdr:row>
      <xdr:rowOff>19050</xdr:rowOff>
    </xdr:from>
    <xdr:to>
      <xdr:col>5</xdr:col>
      <xdr:colOff>107950</xdr:colOff>
      <xdr:row>3</xdr:row>
      <xdr:rowOff>19050</xdr:rowOff>
    </xdr:to>
    <xdr:cxnSp macro="">
      <xdr:nvCxnSpPr>
        <xdr:cNvPr id="4" name="Straight Connector 3"/>
        <xdr:cNvCxnSpPr/>
      </xdr:nvCxnSpPr>
      <xdr:spPr>
        <a:xfrm>
          <a:off x="4044950" y="590550"/>
          <a:ext cx="17653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&#7890;%20S&#416;%20T&#7912;%20M&#7928;/T&#192;I%20LI&#7878;U%20PH&#7908;C%20V&#7908;%20K&#7922;%20H&#7884;P%20H&#272;ND/K&#7922;%20H&#7884;P%20TH&#7912;%202%20TH&#193;NG%207%20N&#258;M%202025/NGAN%20S&#193;CH%206%20TH&#193;NG%20&#272;&#7846;U%20NAWML%20DT%202025/7.BIEU-DU-TOAN-TRINH-HDND-BAN-CHINHKEM%20T&#7900;%20TR&#204;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03DT THU"/>
      <sheetName val="PL 04DT THU-CHI"/>
      <sheetName val="PL 05NHIEM VU CHI"/>
      <sheetName val="PL 7 Giao dụ toan truong"/>
      <sheetName val="Sheet1"/>
    </sheetNames>
    <sheetDataSet>
      <sheetData sheetId="0">
        <row r="7">
          <cell r="I7">
            <v>10</v>
          </cell>
        </row>
        <row r="9">
          <cell r="I9">
            <v>3660</v>
          </cell>
        </row>
        <row r="13">
          <cell r="I13">
            <v>4130</v>
          </cell>
        </row>
        <row r="16">
          <cell r="I16">
            <v>730</v>
          </cell>
        </row>
        <row r="17">
          <cell r="I17">
            <v>120</v>
          </cell>
        </row>
        <row r="18">
          <cell r="I18">
            <v>7670</v>
          </cell>
        </row>
        <row r="19">
          <cell r="I19">
            <v>343</v>
          </cell>
        </row>
        <row r="20">
          <cell r="I20">
            <v>118</v>
          </cell>
        </row>
        <row r="21">
          <cell r="I21">
            <v>236.5</v>
          </cell>
        </row>
        <row r="22">
          <cell r="I22">
            <v>180</v>
          </cell>
        </row>
      </sheetData>
      <sheetData sheetId="1">
        <row r="9">
          <cell r="C9">
            <v>942.8</v>
          </cell>
        </row>
        <row r="13">
          <cell r="C13">
            <v>344.3</v>
          </cell>
        </row>
        <row r="20">
          <cell r="C20">
            <v>2127</v>
          </cell>
        </row>
        <row r="22">
          <cell r="C22">
            <v>3.6</v>
          </cell>
        </row>
        <row r="23">
          <cell r="C23">
            <v>70.8</v>
          </cell>
        </row>
      </sheetData>
      <sheetData sheetId="2">
        <row r="10">
          <cell r="C10">
            <v>53044.33</v>
          </cell>
        </row>
        <row r="14">
          <cell r="C14">
            <v>80</v>
          </cell>
        </row>
        <row r="15">
          <cell r="C15">
            <v>80</v>
          </cell>
        </row>
        <row r="16">
          <cell r="C16">
            <v>30085.365000000002</v>
          </cell>
        </row>
        <row r="19">
          <cell r="C19">
            <v>5933.5079999999998</v>
          </cell>
        </row>
        <row r="25">
          <cell r="C25">
            <v>200</v>
          </cell>
        </row>
        <row r="34">
          <cell r="C34">
            <v>284</v>
          </cell>
        </row>
        <row r="37">
          <cell r="C37">
            <v>6945.2170000000006</v>
          </cell>
        </row>
        <row r="56">
          <cell r="C56">
            <v>986.77499999999998</v>
          </cell>
        </row>
        <row r="60">
          <cell r="C60">
            <v>4032.2649999999999</v>
          </cell>
        </row>
        <row r="74">
          <cell r="C74">
            <v>2879.72</v>
          </cell>
        </row>
        <row r="88">
          <cell r="C88">
            <v>30</v>
          </cell>
        </row>
        <row r="89">
          <cell r="C89">
            <v>1750</v>
          </cell>
        </row>
        <row r="93">
          <cell r="C93">
            <v>317.82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C21" sqref="C21"/>
    </sheetView>
  </sheetViews>
  <sheetFormatPr defaultRowHeight="15"/>
  <cols>
    <col min="1" max="1" width="44.42578125" customWidth="1"/>
    <col min="2" max="2" width="20.140625" customWidth="1"/>
    <col min="3" max="3" width="37.5703125" customWidth="1"/>
    <col min="4" max="4" width="21.85546875" customWidth="1"/>
  </cols>
  <sheetData>
    <row r="1" spans="1:4" ht="18.75">
      <c r="A1" s="55" t="s">
        <v>75</v>
      </c>
      <c r="B1" s="96" t="s">
        <v>35</v>
      </c>
      <c r="C1" s="96"/>
    </row>
    <row r="2" spans="1:4" ht="18">
      <c r="A2" s="50"/>
    </row>
    <row r="3" spans="1:4" ht="18.75">
      <c r="A3" s="97" t="s">
        <v>61</v>
      </c>
      <c r="B3" s="97"/>
      <c r="C3" s="97"/>
      <c r="D3" s="97"/>
    </row>
    <row r="4" spans="1:4" ht="15.75">
      <c r="A4" s="98" t="s">
        <v>77</v>
      </c>
      <c r="B4" s="98"/>
      <c r="C4" s="98"/>
      <c r="D4" s="98"/>
    </row>
    <row r="5" spans="1:4" ht="18.75">
      <c r="A5" s="50" t="s">
        <v>36</v>
      </c>
      <c r="C5" s="51"/>
      <c r="D5" s="92" t="s">
        <v>73</v>
      </c>
    </row>
    <row r="6" spans="1:4" s="52" customFormat="1" ht="16.5">
      <c r="A6" s="74" t="s">
        <v>0</v>
      </c>
      <c r="B6" s="74" t="s">
        <v>37</v>
      </c>
      <c r="C6" s="74" t="s">
        <v>38</v>
      </c>
      <c r="D6" s="74" t="s">
        <v>37</v>
      </c>
    </row>
    <row r="7" spans="1:4" s="52" customFormat="1" ht="16.5">
      <c r="A7" s="74" t="s">
        <v>39</v>
      </c>
      <c r="B7" s="75">
        <f>+B8+B9+B10</f>
        <v>109796</v>
      </c>
      <c r="C7" s="74" t="s">
        <v>40</v>
      </c>
      <c r="D7" s="75">
        <f>D8+D9+D10</f>
        <v>109795.615169</v>
      </c>
    </row>
    <row r="8" spans="1:4" ht="16.5">
      <c r="A8" s="76" t="s">
        <v>41</v>
      </c>
      <c r="B8" s="77">
        <v>644</v>
      </c>
      <c r="C8" s="76" t="s">
        <v>42</v>
      </c>
      <c r="D8" s="81">
        <v>2127</v>
      </c>
    </row>
    <row r="9" spans="1:4" ht="16.5">
      <c r="A9" s="76" t="s">
        <v>43</v>
      </c>
      <c r="B9" s="77">
        <f>4139-644</f>
        <v>3495</v>
      </c>
      <c r="C9" s="76" t="s">
        <v>44</v>
      </c>
      <c r="D9" s="83">
        <v>106828.615169</v>
      </c>
    </row>
    <row r="10" spans="1:4" ht="16.5">
      <c r="A10" s="76" t="s">
        <v>45</v>
      </c>
      <c r="B10" s="77">
        <f>+B11+B12</f>
        <v>105657</v>
      </c>
      <c r="C10" s="76" t="s">
        <v>46</v>
      </c>
      <c r="D10" s="82">
        <v>840</v>
      </c>
    </row>
    <row r="11" spans="1:4" ht="16.5">
      <c r="A11" s="76" t="s">
        <v>47</v>
      </c>
      <c r="B11" s="78">
        <v>38746</v>
      </c>
      <c r="C11" s="76"/>
      <c r="D11" s="77"/>
    </row>
    <row r="12" spans="1:4" ht="33">
      <c r="A12" s="79" t="s">
        <v>78</v>
      </c>
      <c r="B12" s="80">
        <v>66911</v>
      </c>
      <c r="C12" s="76"/>
      <c r="D12" s="77"/>
    </row>
    <row r="13" spans="1:4">
      <c r="A13" s="99" t="s">
        <v>48</v>
      </c>
      <c r="B13" s="100"/>
      <c r="C13" s="99"/>
      <c r="D13" s="100"/>
    </row>
    <row r="14" spans="1:4">
      <c r="A14" s="99"/>
      <c r="B14" s="100"/>
      <c r="C14" s="99"/>
      <c r="D14" s="100"/>
    </row>
    <row r="15" spans="1:4" ht="18">
      <c r="A15" s="71"/>
      <c r="B15" s="72"/>
      <c r="C15" s="71"/>
      <c r="D15" s="72"/>
    </row>
    <row r="16" spans="1:4" ht="18.75">
      <c r="A16" s="95" t="s">
        <v>76</v>
      </c>
      <c r="B16" s="95"/>
      <c r="C16" s="95"/>
      <c r="D16" s="95"/>
    </row>
    <row r="17" spans="1:1" ht="18">
      <c r="A17" s="50"/>
    </row>
  </sheetData>
  <mergeCells count="8">
    <mergeCell ref="A16:D16"/>
    <mergeCell ref="B1:C1"/>
    <mergeCell ref="A3:D3"/>
    <mergeCell ref="A4:D4"/>
    <mergeCell ref="A13:A14"/>
    <mergeCell ref="B13:B14"/>
    <mergeCell ref="C13:C14"/>
    <mergeCell ref="D13:D14"/>
  </mergeCells>
  <pageMargins left="0.7" right="0.4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B10" workbookViewId="0">
      <selection activeCell="C21" sqref="C21"/>
    </sheetView>
  </sheetViews>
  <sheetFormatPr defaultColWidth="9.5703125" defaultRowHeight="12.75"/>
  <cols>
    <col min="1" max="1" width="2.42578125" style="1" hidden="1" customWidth="1"/>
    <col min="2" max="2" width="10" style="5" customWidth="1"/>
    <col min="3" max="3" width="41.140625" style="1" customWidth="1"/>
    <col min="4" max="5" width="21.42578125" style="1" customWidth="1"/>
    <col min="6" max="6" width="9.140625" style="1" customWidth="1"/>
    <col min="7" max="7" width="11.42578125" style="1" customWidth="1"/>
    <col min="8" max="242" width="9.140625" style="1" customWidth="1"/>
    <col min="243" max="243" width="3.140625" style="1" customWidth="1"/>
    <col min="244" max="244" width="40.140625" style="1" customWidth="1"/>
    <col min="245" max="16384" width="9.5703125" style="1"/>
  </cols>
  <sheetData>
    <row r="1" spans="1:8" ht="15.75">
      <c r="A1" s="40" t="s">
        <v>75</v>
      </c>
      <c r="B1" s="104" t="s">
        <v>80</v>
      </c>
      <c r="C1" s="104"/>
      <c r="D1" s="104"/>
      <c r="E1" s="104"/>
    </row>
    <row r="2" spans="1:8" s="2" customFormat="1" ht="18.75">
      <c r="A2" s="105" t="s">
        <v>79</v>
      </c>
      <c r="B2" s="105"/>
      <c r="C2" s="105"/>
      <c r="D2" s="105"/>
      <c r="E2" s="105"/>
    </row>
    <row r="3" spans="1:8" s="2" customFormat="1" ht="15">
      <c r="A3" s="102"/>
      <c r="B3" s="102"/>
      <c r="C3" s="3"/>
      <c r="D3" s="3"/>
      <c r="E3" s="32"/>
    </row>
    <row r="4" spans="1:8" s="2" customFormat="1" ht="13.35" customHeight="1">
      <c r="A4" s="2" t="s">
        <v>77</v>
      </c>
      <c r="B4" s="102"/>
      <c r="C4" s="102"/>
      <c r="D4" s="108" t="s">
        <v>50</v>
      </c>
      <c r="E4" s="108"/>
    </row>
    <row r="5" spans="1:8" ht="18.75">
      <c r="B5" s="106" t="s">
        <v>57</v>
      </c>
      <c r="C5" s="106"/>
      <c r="D5" s="106"/>
      <c r="E5" s="106"/>
    </row>
    <row r="6" spans="1:8" ht="15.75">
      <c r="B6" s="107" t="s">
        <v>81</v>
      </c>
      <c r="C6" s="107"/>
      <c r="D6" s="107"/>
      <c r="E6" s="107"/>
    </row>
    <row r="7" spans="1:8" ht="15">
      <c r="B7" s="102"/>
      <c r="C7" s="102"/>
      <c r="D7" s="102"/>
      <c r="E7" s="102"/>
    </row>
    <row r="8" spans="1:8" ht="18.75">
      <c r="E8" s="93" t="s">
        <v>74</v>
      </c>
    </row>
    <row r="9" spans="1:8" s="11" customFormat="1" ht="15.75" customHeight="1">
      <c r="B9" s="103" t="s">
        <v>14</v>
      </c>
      <c r="C9" s="103" t="s">
        <v>0</v>
      </c>
      <c r="D9" s="70" t="s">
        <v>58</v>
      </c>
      <c r="E9" s="68"/>
    </row>
    <row r="10" spans="1:8" s="11" customFormat="1" ht="15.75">
      <c r="B10" s="103"/>
      <c r="C10" s="103"/>
      <c r="D10" s="42" t="s">
        <v>29</v>
      </c>
      <c r="E10" s="42" t="s">
        <v>30</v>
      </c>
    </row>
    <row r="11" spans="1:8" s="11" customFormat="1" ht="18.75">
      <c r="B11" s="49"/>
      <c r="C11" s="53" t="s">
        <v>5</v>
      </c>
      <c r="D11" s="54">
        <f>D12+D16+D25</f>
        <v>122854.5</v>
      </c>
      <c r="E11" s="54">
        <f>E12+E16+E25</f>
        <v>109796</v>
      </c>
    </row>
    <row r="12" spans="1:8" s="15" customFormat="1" ht="16.5">
      <c r="B12" s="14" t="s">
        <v>10</v>
      </c>
      <c r="C12" s="13" t="s">
        <v>11</v>
      </c>
      <c r="D12" s="33">
        <f>SUM(D13:D15)</f>
        <v>643</v>
      </c>
      <c r="E12" s="86">
        <f>SUM(E13:E15)</f>
        <v>644</v>
      </c>
      <c r="H12" s="73"/>
    </row>
    <row r="13" spans="1:8" s="16" customFormat="1" ht="16.5">
      <c r="B13" s="41">
        <v>1</v>
      </c>
      <c r="C13" s="9" t="s">
        <v>51</v>
      </c>
      <c r="D13" s="34">
        <f>'[1]PL03DT THU'!$I$19</f>
        <v>343</v>
      </c>
      <c r="E13" s="87">
        <f>D13</f>
        <v>343</v>
      </c>
    </row>
    <row r="14" spans="1:8" s="16" customFormat="1" ht="16.5">
      <c r="B14" s="41">
        <v>2</v>
      </c>
      <c r="C14" s="9" t="s">
        <v>62</v>
      </c>
      <c r="D14" s="34">
        <f>'[1]PL03DT THU'!$I$17</f>
        <v>120</v>
      </c>
      <c r="E14" s="87">
        <f t="shared" ref="E14" si="0">D14</f>
        <v>120</v>
      </c>
      <c r="G14" s="85"/>
    </row>
    <row r="15" spans="1:8" s="16" customFormat="1" ht="16.5">
      <c r="B15" s="41">
        <v>3</v>
      </c>
      <c r="C15" s="9" t="s">
        <v>52</v>
      </c>
      <c r="D15" s="34">
        <f>'[1]PL03DT THU'!$I$22</f>
        <v>180</v>
      </c>
      <c r="E15" s="87">
        <v>181</v>
      </c>
      <c r="G15" s="85"/>
    </row>
    <row r="16" spans="1:8" s="15" customFormat="1" ht="31.5" customHeight="1">
      <c r="A16" s="15" t="s">
        <v>76</v>
      </c>
      <c r="B16" s="17" t="s">
        <v>8</v>
      </c>
      <c r="C16" s="10" t="s">
        <v>9</v>
      </c>
      <c r="D16" s="35">
        <f>+SUM(D17:D24)</f>
        <v>16554.5</v>
      </c>
      <c r="E16" s="88">
        <f>+SUM(E17:E24)</f>
        <v>3495</v>
      </c>
      <c r="G16" s="90"/>
    </row>
    <row r="17" spans="2:5" s="15" customFormat="1" ht="16.5">
      <c r="B17" s="18">
        <v>1</v>
      </c>
      <c r="C17" s="9" t="s">
        <v>67</v>
      </c>
      <c r="D17" s="34">
        <f>'[1]PL03DT THU'!$I$7</f>
        <v>10</v>
      </c>
      <c r="E17" s="88"/>
    </row>
    <row r="18" spans="2:5" s="16" customFormat="1" ht="16.5">
      <c r="B18" s="18">
        <v>2</v>
      </c>
      <c r="C18" s="9" t="s">
        <v>64</v>
      </c>
      <c r="D18" s="34">
        <f>'[1]PL03DT THU'!$I$9</f>
        <v>3660</v>
      </c>
      <c r="E18" s="87">
        <f>'[1]PL 04DT THU-CHI'!$C$9</f>
        <v>942.8</v>
      </c>
    </row>
    <row r="19" spans="2:5" s="16" customFormat="1" ht="16.5">
      <c r="B19" s="18">
        <v>3</v>
      </c>
      <c r="C19" s="9" t="s">
        <v>53</v>
      </c>
      <c r="D19" s="34">
        <f>'[1]PL03DT THU'!$I$13</f>
        <v>4130</v>
      </c>
      <c r="E19" s="87">
        <f>'[1]PL 04DT THU-CHI'!$C$13</f>
        <v>344.3</v>
      </c>
    </row>
    <row r="20" spans="2:5" s="16" customFormat="1" ht="16.5">
      <c r="B20" s="18">
        <v>4</v>
      </c>
      <c r="C20" s="9" t="s">
        <v>63</v>
      </c>
      <c r="D20" s="56">
        <f>'[1]PL03DT THU'!$I$20</f>
        <v>118</v>
      </c>
      <c r="E20" s="89">
        <f>'[1]PL 04DT THU-CHI'!$C$22</f>
        <v>3.6</v>
      </c>
    </row>
    <row r="21" spans="2:5" s="16" customFormat="1" ht="16.5">
      <c r="B21" s="18">
        <v>5</v>
      </c>
      <c r="C21" s="57" t="s">
        <v>56</v>
      </c>
      <c r="D21" s="56"/>
      <c r="E21" s="89">
        <v>6.5</v>
      </c>
    </row>
    <row r="22" spans="2:5" s="16" customFormat="1" ht="16.5">
      <c r="B22" s="18">
        <v>6</v>
      </c>
      <c r="C22" s="57" t="s">
        <v>66</v>
      </c>
      <c r="D22" s="56">
        <f>'[1]PL03DT THU'!$I$16</f>
        <v>730</v>
      </c>
      <c r="E22" s="89"/>
    </row>
    <row r="23" spans="2:5" s="16" customFormat="1" ht="16.5">
      <c r="B23" s="18">
        <v>7</v>
      </c>
      <c r="C23" s="57" t="s">
        <v>65</v>
      </c>
      <c r="D23" s="56">
        <f>'[1]PL03DT THU'!$I$18</f>
        <v>7670</v>
      </c>
      <c r="E23" s="89">
        <f>'[1]PL 04DT THU-CHI'!$C$20</f>
        <v>2127</v>
      </c>
    </row>
    <row r="24" spans="2:5" s="16" customFormat="1" ht="16.5">
      <c r="B24" s="18">
        <v>8</v>
      </c>
      <c r="C24" s="84" t="s">
        <v>83</v>
      </c>
      <c r="D24" s="56">
        <f>'[1]PL03DT THU'!$I$21</f>
        <v>236.5</v>
      </c>
      <c r="E24" s="89">
        <f>'[1]PL 04DT THU-CHI'!$C$23</f>
        <v>70.8</v>
      </c>
    </row>
    <row r="25" spans="2:5" s="15" customFormat="1" ht="16.5">
      <c r="B25" s="14" t="s">
        <v>12</v>
      </c>
      <c r="C25" s="13" t="s">
        <v>13</v>
      </c>
      <c r="D25" s="33">
        <f>+D26+D27</f>
        <v>105657</v>
      </c>
      <c r="E25" s="33">
        <f>+SUM(E26:E27)</f>
        <v>105657</v>
      </c>
    </row>
    <row r="26" spans="2:5" s="16" customFormat="1" ht="16.5">
      <c r="B26" s="18"/>
      <c r="C26" s="9" t="s">
        <v>2</v>
      </c>
      <c r="D26" s="34">
        <f>'Cân đối'!B11</f>
        <v>38746</v>
      </c>
      <c r="E26" s="34">
        <f>D26</f>
        <v>38746</v>
      </c>
    </row>
    <row r="27" spans="2:5" s="16" customFormat="1" ht="33">
      <c r="B27" s="18"/>
      <c r="C27" s="79" t="s">
        <v>78</v>
      </c>
      <c r="D27" s="34">
        <f>'Cân đối'!B12</f>
        <v>66911</v>
      </c>
      <c r="E27" s="34">
        <f>D27</f>
        <v>66911</v>
      </c>
    </row>
    <row r="28" spans="2:5" s="15" customFormat="1" ht="33">
      <c r="B28" s="17" t="s">
        <v>6</v>
      </c>
      <c r="C28" s="10" t="s">
        <v>7</v>
      </c>
      <c r="D28" s="35"/>
      <c r="E28" s="35"/>
    </row>
    <row r="29" spans="2:5" s="15" customFormat="1" ht="33">
      <c r="B29" s="19" t="s">
        <v>3</v>
      </c>
      <c r="C29" s="12" t="s">
        <v>4</v>
      </c>
      <c r="D29" s="36"/>
      <c r="E29" s="36"/>
    </row>
    <row r="30" spans="2:5">
      <c r="C30" s="6"/>
      <c r="D30" s="6"/>
      <c r="E30" s="7"/>
    </row>
    <row r="31" spans="2:5" s="8" customFormat="1" ht="18.75" customHeight="1">
      <c r="B31" s="101" t="s">
        <v>82</v>
      </c>
      <c r="C31" s="101"/>
      <c r="D31" s="101"/>
      <c r="E31" s="101"/>
    </row>
    <row r="32" spans="2:5" s="8" customFormat="1" ht="16.5">
      <c r="B32" s="30"/>
      <c r="E32" s="30"/>
    </row>
    <row r="33" spans="2:5" s="8" customFormat="1" ht="16.5">
      <c r="B33" s="30"/>
      <c r="E33" s="30"/>
    </row>
  </sheetData>
  <mergeCells count="11">
    <mergeCell ref="B31:E31"/>
    <mergeCell ref="B7:E7"/>
    <mergeCell ref="B9:B10"/>
    <mergeCell ref="C9:C10"/>
    <mergeCell ref="B1:E1"/>
    <mergeCell ref="A2:E2"/>
    <mergeCell ref="B5:E5"/>
    <mergeCell ref="B6:E6"/>
    <mergeCell ref="B4:C4"/>
    <mergeCell ref="A3:B3"/>
    <mergeCell ref="D4:E4"/>
  </mergeCells>
  <phoneticPr fontId="11" type="noConversion"/>
  <pageMargins left="0.31" right="0.35" top="0.5600000000000000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7" workbookViewId="0">
      <selection activeCell="C21" sqref="C21"/>
    </sheetView>
  </sheetViews>
  <sheetFormatPr defaultColWidth="18.140625" defaultRowHeight="12.75"/>
  <cols>
    <col min="1" max="1" width="1.85546875" style="1" customWidth="1"/>
    <col min="2" max="2" width="6.42578125" style="5" customWidth="1"/>
    <col min="3" max="3" width="38.85546875" style="1" customWidth="1"/>
    <col min="4" max="4" width="17.42578125" style="1" customWidth="1"/>
    <col min="5" max="5" width="14.85546875" style="1" customWidth="1"/>
    <col min="6" max="6" width="19.5703125" style="1" customWidth="1"/>
    <col min="7" max="246" width="9.140625" style="1" customWidth="1"/>
    <col min="247" max="248" width="3.140625" style="1" customWidth="1"/>
    <col min="249" max="249" width="37.140625" style="1" customWidth="1"/>
    <col min="250" max="16384" width="18.140625" style="1"/>
  </cols>
  <sheetData>
    <row r="1" spans="1:6">
      <c r="E1" s="108" t="s">
        <v>49</v>
      </c>
      <c r="F1" s="108"/>
    </row>
    <row r="2" spans="1:6" ht="15.75">
      <c r="A2" s="40" t="s">
        <v>28</v>
      </c>
      <c r="B2" s="109" t="s">
        <v>34</v>
      </c>
      <c r="C2" s="109"/>
      <c r="D2" s="109"/>
      <c r="E2" s="109"/>
      <c r="F2" s="109"/>
    </row>
    <row r="3" spans="1:6" ht="17.45" customHeight="1">
      <c r="A3" s="109" t="s">
        <v>84</v>
      </c>
      <c r="B3" s="109"/>
      <c r="C3" s="109"/>
      <c r="D3" s="109"/>
      <c r="E3" s="109"/>
      <c r="F3" s="109"/>
    </row>
    <row r="4" spans="1:6" s="2" customFormat="1" ht="15">
      <c r="B4" s="31"/>
      <c r="C4" s="3"/>
      <c r="D4" s="3"/>
      <c r="E4" s="3"/>
      <c r="F4" s="4"/>
    </row>
    <row r="5" spans="1:6" s="2" customFormat="1" ht="18.75">
      <c r="B5" s="106" t="s">
        <v>59</v>
      </c>
      <c r="C5" s="106"/>
      <c r="D5" s="106"/>
      <c r="E5" s="106"/>
      <c r="F5" s="106"/>
    </row>
    <row r="6" spans="1:6" ht="15.75">
      <c r="B6" s="107" t="s">
        <v>85</v>
      </c>
      <c r="C6" s="107"/>
      <c r="D6" s="107"/>
      <c r="E6" s="107"/>
      <c r="F6" s="107"/>
    </row>
    <row r="7" spans="1:6" ht="18">
      <c r="B7" s="110"/>
      <c r="C7" s="110"/>
      <c r="D7" s="110"/>
      <c r="E7" s="110"/>
      <c r="F7" s="110"/>
    </row>
    <row r="8" spans="1:6" s="21" customFormat="1" ht="18.75">
      <c r="B8" s="20"/>
      <c r="D8" s="69"/>
      <c r="F8" s="94" t="s">
        <v>88</v>
      </c>
    </row>
    <row r="9" spans="1:6" s="11" customFormat="1" ht="15.75" customHeight="1">
      <c r="B9" s="103" t="s">
        <v>14</v>
      </c>
      <c r="C9" s="103" t="s">
        <v>0</v>
      </c>
      <c r="D9" s="111" t="s">
        <v>58</v>
      </c>
      <c r="E9" s="112"/>
      <c r="F9" s="113"/>
    </row>
    <row r="10" spans="1:6" s="11" customFormat="1" ht="31.5">
      <c r="B10" s="103"/>
      <c r="C10" s="103"/>
      <c r="D10" s="42" t="s">
        <v>31</v>
      </c>
      <c r="E10" s="42" t="s">
        <v>32</v>
      </c>
      <c r="F10" s="42" t="s">
        <v>33</v>
      </c>
    </row>
    <row r="11" spans="1:6" s="23" customFormat="1" ht="15.75">
      <c r="B11" s="22"/>
      <c r="C11" s="46" t="s">
        <v>15</v>
      </c>
      <c r="D11" s="47">
        <f>E11+F11</f>
        <v>109796</v>
      </c>
      <c r="E11" s="37">
        <v>2127</v>
      </c>
      <c r="F11" s="37">
        <f>F12+F13+F29</f>
        <v>107669</v>
      </c>
    </row>
    <row r="12" spans="1:6" s="23" customFormat="1" ht="15.75">
      <c r="B12" s="43" t="s">
        <v>69</v>
      </c>
      <c r="C12" s="44" t="s">
        <v>86</v>
      </c>
      <c r="D12" s="48">
        <f>F12</f>
        <v>53044.33</v>
      </c>
      <c r="E12" s="44"/>
      <c r="F12" s="45">
        <f>'[1]PL 05NHIEM VU CHI'!$C$10</f>
        <v>53044.33</v>
      </c>
    </row>
    <row r="13" spans="1:6" s="23" customFormat="1" ht="15.75">
      <c r="B13" s="43" t="s">
        <v>70</v>
      </c>
      <c r="C13" s="44" t="s">
        <v>71</v>
      </c>
      <c r="D13" s="48">
        <f>F13</f>
        <v>53784.67</v>
      </c>
      <c r="E13" s="44"/>
      <c r="F13" s="45">
        <f>+F14+F15+F17+F18+F19+F20+F21+F22+F23+F28</f>
        <v>53784.67</v>
      </c>
    </row>
    <row r="14" spans="1:6" s="26" customFormat="1" ht="31.5">
      <c r="B14" s="24">
        <v>1</v>
      </c>
      <c r="C14" s="25" t="s">
        <v>16</v>
      </c>
      <c r="D14" s="38">
        <f>F14</f>
        <v>160</v>
      </c>
      <c r="E14" s="61"/>
      <c r="F14" s="38">
        <f>'[1]PL 05NHIEM VU CHI'!$C$14+'[1]PL 05NHIEM VU CHI'!$C$15</f>
        <v>160</v>
      </c>
    </row>
    <row r="15" spans="1:6" s="26" customFormat="1" ht="20.45" customHeight="1">
      <c r="A15" s="26" t="s">
        <v>76</v>
      </c>
      <c r="B15" s="24">
        <v>2</v>
      </c>
      <c r="C15" s="25" t="s">
        <v>17</v>
      </c>
      <c r="D15" s="38">
        <f>F15</f>
        <v>30085.365000000002</v>
      </c>
      <c r="E15" s="61"/>
      <c r="F15" s="38">
        <f>'[1]PL 05NHIEM VU CHI'!$C$16</f>
        <v>30085.365000000002</v>
      </c>
    </row>
    <row r="16" spans="1:6" s="26" customFormat="1" ht="15.75">
      <c r="B16" s="24">
        <v>3</v>
      </c>
      <c r="C16" s="25" t="s">
        <v>18</v>
      </c>
      <c r="D16" s="38">
        <v>0</v>
      </c>
      <c r="E16" s="61"/>
      <c r="F16" s="38">
        <v>0</v>
      </c>
    </row>
    <row r="17" spans="2:9" s="26" customFormat="1" ht="15.75">
      <c r="B17" s="24">
        <v>4</v>
      </c>
      <c r="C17" s="25" t="s">
        <v>19</v>
      </c>
      <c r="D17" s="38">
        <f t="shared" ref="D17:D29" si="0">F17</f>
        <v>50</v>
      </c>
      <c r="E17" s="61"/>
      <c r="F17" s="38">
        <v>50</v>
      </c>
    </row>
    <row r="18" spans="2:9" s="26" customFormat="1" ht="15.75">
      <c r="B18" s="24">
        <v>5</v>
      </c>
      <c r="C18" s="25" t="s">
        <v>54</v>
      </c>
      <c r="D18" s="38">
        <f t="shared" si="0"/>
        <v>30</v>
      </c>
      <c r="E18" s="61"/>
      <c r="F18" s="38">
        <v>30</v>
      </c>
    </row>
    <row r="19" spans="2:9" s="26" customFormat="1" ht="15.75">
      <c r="B19" s="24">
        <v>6</v>
      </c>
      <c r="C19" s="25" t="s">
        <v>20</v>
      </c>
      <c r="D19" s="38">
        <f t="shared" si="0"/>
        <v>100</v>
      </c>
      <c r="E19" s="61"/>
      <c r="F19" s="38">
        <v>100</v>
      </c>
      <c r="I19" s="91">
        <f>D11-109796</f>
        <v>0</v>
      </c>
    </row>
    <row r="20" spans="2:9" s="26" customFormat="1" ht="15.75">
      <c r="B20" s="24">
        <v>7</v>
      </c>
      <c r="C20" s="25" t="s">
        <v>55</v>
      </c>
      <c r="D20" s="38">
        <f t="shared" si="0"/>
        <v>284</v>
      </c>
      <c r="E20" s="61"/>
      <c r="F20" s="38">
        <f>'[1]PL 05NHIEM VU CHI'!$C$34</f>
        <v>284</v>
      </c>
    </row>
    <row r="21" spans="2:9" s="26" customFormat="1" ht="15.75">
      <c r="B21" s="24">
        <v>8</v>
      </c>
      <c r="C21" s="25" t="s">
        <v>21</v>
      </c>
      <c r="D21" s="38">
        <f t="shared" si="0"/>
        <v>200</v>
      </c>
      <c r="E21" s="61"/>
      <c r="F21" s="38">
        <f>'[1]PL 05NHIEM VU CHI'!$C$25</f>
        <v>200</v>
      </c>
    </row>
    <row r="22" spans="2:9" s="26" customFormat="1" ht="15.75">
      <c r="B22" s="24">
        <v>9</v>
      </c>
      <c r="C22" s="25" t="s">
        <v>23</v>
      </c>
      <c r="D22" s="38">
        <f t="shared" si="0"/>
        <v>5933.5079999999998</v>
      </c>
      <c r="E22" s="61"/>
      <c r="F22" s="38">
        <f>'[1]PL 05NHIEM VU CHI'!$C$19</f>
        <v>5933.5079999999998</v>
      </c>
    </row>
    <row r="23" spans="2:9" s="26" customFormat="1" ht="15.75">
      <c r="B23" s="24">
        <v>10</v>
      </c>
      <c r="C23" s="25" t="s">
        <v>22</v>
      </c>
      <c r="D23" s="38">
        <f t="shared" si="0"/>
        <v>14873.976999999999</v>
      </c>
      <c r="E23" s="61"/>
      <c r="F23" s="38">
        <f>+SUM(F24:F27)</f>
        <v>14873.976999999999</v>
      </c>
    </row>
    <row r="24" spans="2:9" s="29" customFormat="1" ht="15.75">
      <c r="B24" s="27" t="s">
        <v>1</v>
      </c>
      <c r="C24" s="28" t="s">
        <v>24</v>
      </c>
      <c r="D24" s="39">
        <f t="shared" si="0"/>
        <v>7931.9920000000002</v>
      </c>
      <c r="E24" s="62"/>
      <c r="F24" s="39">
        <f>'[1]PL 05NHIEM VU CHI'!$C$56+'[1]PL 05NHIEM VU CHI'!$C$37</f>
        <v>7931.9920000000002</v>
      </c>
    </row>
    <row r="25" spans="2:9" s="29" customFormat="1" ht="15.75">
      <c r="B25" s="27" t="s">
        <v>1</v>
      </c>
      <c r="C25" s="28" t="s">
        <v>25</v>
      </c>
      <c r="D25" s="39">
        <f t="shared" si="0"/>
        <v>4032.2649999999999</v>
      </c>
      <c r="E25" s="62"/>
      <c r="F25" s="39">
        <f>'[1]PL 05NHIEM VU CHI'!$C$60</f>
        <v>4032.2649999999999</v>
      </c>
    </row>
    <row r="26" spans="2:9" s="29" customFormat="1" ht="15.75">
      <c r="B26" s="27" t="s">
        <v>1</v>
      </c>
      <c r="C26" s="28" t="s">
        <v>68</v>
      </c>
      <c r="D26" s="39">
        <f t="shared" si="0"/>
        <v>2879.72</v>
      </c>
      <c r="E26" s="62"/>
      <c r="F26" s="39">
        <f>'[1]PL 05NHIEM VU CHI'!$C$74</f>
        <v>2879.72</v>
      </c>
    </row>
    <row r="27" spans="2:9" s="29" customFormat="1" ht="15.75">
      <c r="B27" s="27" t="s">
        <v>1</v>
      </c>
      <c r="C27" s="28" t="s">
        <v>27</v>
      </c>
      <c r="D27" s="39">
        <f t="shared" si="0"/>
        <v>30</v>
      </c>
      <c r="E27" s="62"/>
      <c r="F27" s="39">
        <f>'[1]PL 05NHIEM VU CHI'!$C$88</f>
        <v>30</v>
      </c>
    </row>
    <row r="28" spans="2:9" s="29" customFormat="1" ht="15.75">
      <c r="B28" s="59">
        <v>12</v>
      </c>
      <c r="C28" s="60" t="s">
        <v>60</v>
      </c>
      <c r="D28" s="58">
        <f t="shared" si="0"/>
        <v>2067.8200000000002</v>
      </c>
      <c r="E28" s="63"/>
      <c r="F28" s="58">
        <f>'[1]PL 05NHIEM VU CHI'!$C$89+'[1]PL 05NHIEM VU CHI'!$C$93</f>
        <v>2067.8200000000002</v>
      </c>
    </row>
    <row r="29" spans="2:9" s="23" customFormat="1" ht="15.75">
      <c r="B29" s="64" t="s">
        <v>72</v>
      </c>
      <c r="C29" s="65" t="s">
        <v>26</v>
      </c>
      <c r="D29" s="66">
        <f t="shared" si="0"/>
        <v>840</v>
      </c>
      <c r="E29" s="67"/>
      <c r="F29" s="66">
        <v>840</v>
      </c>
    </row>
    <row r="30" spans="2:9">
      <c r="C30" s="7"/>
      <c r="D30" s="7"/>
      <c r="E30" s="7"/>
      <c r="F30" s="7"/>
    </row>
    <row r="31" spans="2:9" s="8" customFormat="1" ht="16.5">
      <c r="B31" s="101" t="s">
        <v>87</v>
      </c>
      <c r="C31" s="101"/>
      <c r="D31" s="101"/>
      <c r="E31" s="101"/>
      <c r="F31" s="101"/>
    </row>
    <row r="32" spans="2:9" s="8" customFormat="1" ht="16.5">
      <c r="B32" s="30"/>
      <c r="F32" s="30"/>
    </row>
  </sheetData>
  <mergeCells count="10">
    <mergeCell ref="B31:F31"/>
    <mergeCell ref="B2:F2"/>
    <mergeCell ref="E1:F1"/>
    <mergeCell ref="B9:B10"/>
    <mergeCell ref="C9:C10"/>
    <mergeCell ref="A3:F3"/>
    <mergeCell ref="B7:F7"/>
    <mergeCell ref="B6:F6"/>
    <mergeCell ref="B5:F5"/>
    <mergeCell ref="D9:F9"/>
  </mergeCells>
  <phoneticPr fontId="11" type="noConversion"/>
  <pageMargins left="0.2" right="0.2" top="0.5" bottom="0.4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Cân đối</vt:lpstr>
      <vt:lpstr>Thu CKTC</vt:lpstr>
      <vt:lpstr>Chi CKTC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2019-11-14T07:34:42Z</cp:lastPrinted>
  <dcterms:created xsi:type="dcterms:W3CDTF">2006-09-16T00:00:00Z</dcterms:created>
  <dcterms:modified xsi:type="dcterms:W3CDTF">2025-09-11T07:05:22Z</dcterms:modified>
</cp:coreProperties>
</file>